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13" i="1"/>
  <c r="G10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28" i="1"/>
  <c r="F38" i="1"/>
  <c r="F48" i="1"/>
  <c r="F58" i="1"/>
  <c r="F67" i="1"/>
  <c r="F62" i="1"/>
  <c r="F71" i="1"/>
  <c r="F75" i="1"/>
  <c r="F10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10" i="1"/>
  <c r="E9" i="1"/>
  <c r="E85" i="1"/>
  <c r="E93" i="1"/>
  <c r="E103" i="1"/>
  <c r="E113" i="1"/>
  <c r="E12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D27" i="1"/>
  <c r="G27" i="1"/>
  <c r="D26" i="1"/>
  <c r="G26" i="1"/>
  <c r="D25" i="1"/>
  <c r="G25" i="1"/>
  <c r="D24" i="1"/>
  <c r="G24" i="1"/>
  <c r="D23" i="1"/>
  <c r="G23" i="1"/>
  <c r="D22" i="1"/>
  <c r="G22" i="1"/>
  <c r="D21" i="1"/>
  <c r="G21" i="1"/>
  <c r="D20" i="1"/>
  <c r="G20" i="1"/>
  <c r="D19" i="1"/>
  <c r="G19" i="1"/>
  <c r="G18" i="1"/>
  <c r="F18" i="1"/>
  <c r="E18" i="1"/>
  <c r="D18" i="1"/>
  <c r="C18" i="1"/>
  <c r="B18" i="1"/>
  <c r="D17" i="1"/>
  <c r="G17" i="1"/>
  <c r="D16" i="1"/>
  <c r="G16" i="1"/>
  <c r="D15" i="1"/>
  <c r="G15" i="1"/>
  <c r="D14" i="1"/>
  <c r="G14" i="1"/>
  <c r="D13" i="1"/>
  <c r="D12" i="1"/>
  <c r="G12" i="1"/>
  <c r="D11" i="1"/>
  <c r="G11" i="1"/>
  <c r="D10" i="1"/>
  <c r="C10" i="1"/>
  <c r="B10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<sst xmlns="http://schemas.openxmlformats.org/spreadsheetml/2006/main" count="162" uniqueCount="89">
  <si>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</si>
  <si>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</si>
  <si>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</si>
  <si>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</si>
  <si>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</si>
  <si>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</si>
  <si>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</si>
  <si>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</si>
  <si>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</si>
  <si>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</si>
  <si>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</si>
  <si>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</si>
  <si>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</si>
  <si>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</si>
  <si>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</si>
  <si>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</si>
  <si>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</si>
  <si>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</si>
  <si>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</si>
  <si>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</si>
  <si>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</si>
  <si>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</si>
  <si>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</si>
  <si>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</si>
  <si>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</si>
  <si>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</si>
  <si>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</si>
  <si>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</si>
  <si>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</si>
  <si>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</si>
  <si>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</si>
  <si>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</si>
  <si>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</si>
  <si>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</si>
  <si>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</si>
  <si>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</si>
  <si>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</si>
  <si>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</si>
  <si>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</si>
  <si>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</si>
  <si>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</si>
  <si>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</si>
  <si>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</si>
  <si>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</si>
  <si>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</si>
  <si>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</si>
  <si>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</si>
  <si>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</si>
  <si>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</si>
  <si>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</si>
  <si>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</si>
  <si>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</si>
  <si>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</si>
  <si>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</si>
  <si>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</si>
  <si>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</si>
  <si>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</si>
  <si>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</si>
  <si>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</si>
  <si>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</si>
  <si>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</si>
  <si>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</si>
  <si>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</si>
  <si>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</si>
  <si>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</si>
  <si>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</si>
  <si>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</si>
  <si>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</si>
  <si>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</si>
  <si>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</si>
  <si>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</si>
  <si>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</si>
  <si>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</si>
  <si>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</si>
  <si>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</si>
  <si>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</si>
  <si>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</si>
  <si>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</si>
  <si>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</si>
  <si>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</si>
  <si>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</si>
  <si>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</si>
  <si>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</si>
  <si>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</si>
  <si>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</si>
  <si>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</si>
  <si>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</si>
  <si>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</si>
  <si>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2019 y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</si>
</sst>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zoomScale="70" zoomScaleNormal="7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UNIVERSIDAD TECNOLÓGICA DEL VALLE DEL MEZQUITAL, Gobierno del Estado de Hidalgo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11000000</v>
      </c>
      <c r="C9" s="3">
        <f t="shared" ref="C9:G9" si="0">SUM(C10,C18,C28,C38,C48,C58,C62,C71,C75)</f>
        <v>0</v>
      </c>
      <c r="D9" s="3">
        <f t="shared" si="0"/>
        <v>11000000</v>
      </c>
      <c r="E9" s="3">
        <f t="shared" si="0"/>
        <v>3484227.44</v>
      </c>
      <c r="F9" s="3">
        <f t="shared" si="0"/>
        <v>3041909.58</v>
      </c>
      <c r="G9" s="3">
        <f t="shared" si="0"/>
        <v>7515772.5599999987</v>
      </c>
    </row>
    <row r="10" spans="1:7" x14ac:dyDescent="0.25">
      <c r="A10" s="4" t="s">
        <v>13</v>
      </c>
      <c r="B10" s="5">
        <f t="shared" ref="B10:F10" si="1">SUM(B11:B17)</f>
        <v>2754862</v>
      </c>
      <c r="C10" s="5">
        <f t="shared" si="1"/>
        <v>0</v>
      </c>
      <c r="D10" s="5">
        <f t="shared" si="1"/>
        <v>2754862</v>
      </c>
      <c r="E10" s="5">
        <f t="shared" si="1"/>
        <v>1118783.73</v>
      </c>
      <c r="F10" s="5">
        <f t="shared" si="1"/>
        <v>776794.87</v>
      </c>
      <c r="G10" s="5">
        <f>SUM(G11:G17)</f>
        <v>1636078.27</v>
      </c>
    </row>
    <row r="11" spans="1:7" x14ac:dyDescent="0.25">
      <c r="A11" s="6" t="s">
        <v>14</v>
      </c>
      <c r="B11" s="5">
        <v>6408</v>
      </c>
      <c r="C11" s="5">
        <v>0</v>
      </c>
      <c r="D11" s="5">
        <f>B11+C11</f>
        <v>6408</v>
      </c>
      <c r="E11" s="5">
        <v>0</v>
      </c>
      <c r="F11" s="5">
        <v>0</v>
      </c>
      <c r="G11" s="5">
        <f>D11-E11</f>
        <v>6408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v>0</v>
      </c>
      <c r="G12" s="5">
        <f>D12-E12</f>
        <v>0</v>
      </c>
    </row>
    <row r="13" spans="1:7" x14ac:dyDescent="0.25">
      <c r="A13" s="6" t="s">
        <v>16</v>
      </c>
      <c r="B13" s="5">
        <v>2448454</v>
      </c>
      <c r="C13" s="5">
        <v>0</v>
      </c>
      <c r="D13" s="5">
        <f t="shared" si="2"/>
        <v>2448454</v>
      </c>
      <c r="E13" s="5">
        <v>1118783.73</v>
      </c>
      <c r="F13" s="5">
        <v>776794.87</v>
      </c>
      <c r="G13" s="5">
        <f t="shared" ref="G13:G17" si="3">D13-E13</f>
        <v>1329670.27</v>
      </c>
    </row>
    <row r="14" spans="1:7" x14ac:dyDescent="0.25">
      <c r="A14" s="6" t="s">
        <v>17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</row>
    <row r="15" spans="1:7" x14ac:dyDescent="0.25">
      <c r="A15" s="6" t="s">
        <v>18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0</v>
      </c>
      <c r="F17" s="5">
        <v>0</v>
      </c>
      <c r="G17" s="5">
        <f t="shared" si="3"/>
        <v>300000</v>
      </c>
    </row>
    <row r="18" spans="1:7" x14ac:dyDescent="0.25">
      <c r="A18" s="4" t="s">
        <v>21</v>
      </c>
      <c r="B18" s="5">
        <f>SUM(B19:B27)</f>
        <v>30000</v>
      </c>
      <c r="C18" s="5">
        <f t="shared" ref="C18:F18" si="4">SUM(C19:C27)</f>
        <v>0</v>
      </c>
      <c r="D18" s="5">
        <f t="shared" si="4"/>
        <v>30000</v>
      </c>
      <c r="E18" s="5">
        <f t="shared" si="4"/>
        <v>0</v>
      </c>
      <c r="F18" s="5">
        <f t="shared" si="4"/>
        <v>0</v>
      </c>
      <c r="G18" s="5">
        <f>SUM(G19:G27)</f>
        <v>30000</v>
      </c>
    </row>
    <row r="19" spans="1:7" x14ac:dyDescent="0.25">
      <c r="A19" s="6" t="s">
        <v>22</v>
      </c>
      <c r="B19" s="5">
        <v>5000</v>
      </c>
      <c r="C19" s="5">
        <v>0</v>
      </c>
      <c r="D19" s="5">
        <f t="shared" ref="D19:D27" si="5">B19+C19</f>
        <v>5000</v>
      </c>
      <c r="E19" s="5">
        <v>0</v>
      </c>
      <c r="F19" s="5">
        <v>0</v>
      </c>
      <c r="G19" s="5">
        <f>D19-E19</f>
        <v>5000</v>
      </c>
    </row>
    <row r="20" spans="1:7" x14ac:dyDescent="0.25">
      <c r="A20" s="6" t="s">
        <v>23</v>
      </c>
      <c r="B20" s="5">
        <v>25000</v>
      </c>
      <c r="C20" s="5">
        <v>0</v>
      </c>
      <c r="D20" s="5">
        <f t="shared" si="5"/>
        <v>25000</v>
      </c>
      <c r="E20" s="5">
        <v>0</v>
      </c>
      <c r="F20" s="5">
        <v>0</v>
      </c>
      <c r="G20" s="5">
        <f t="shared" ref="G20:G27" si="6">D20-E20</f>
        <v>25000</v>
      </c>
    </row>
    <row r="21" spans="1:7" x14ac:dyDescent="0.25">
      <c r="A21" s="6" t="s">
        <v>24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6"/>
        <v>0</v>
      </c>
    </row>
    <row r="22" spans="1:7" x14ac:dyDescent="0.25">
      <c r="A22" s="6" t="s">
        <v>25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6"/>
        <v>0</v>
      </c>
    </row>
    <row r="23" spans="1:7" x14ac:dyDescent="0.25">
      <c r="A23" s="6" t="s">
        <v>26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6"/>
        <v>0</v>
      </c>
    </row>
    <row r="24" spans="1:7" x14ac:dyDescent="0.25">
      <c r="A24" s="6" t="s">
        <v>27</v>
      </c>
      <c r="B24" s="5">
        <v>0</v>
      </c>
      <c r="C24" s="5">
        <v>0</v>
      </c>
      <c r="D24" s="5">
        <f t="shared" si="5"/>
        <v>0</v>
      </c>
      <c r="E24" s="5">
        <v>0</v>
      </c>
      <c r="F24" s="5">
        <v>0</v>
      </c>
      <c r="G24" s="5">
        <f t="shared" si="6"/>
        <v>0</v>
      </c>
    </row>
    <row r="25" spans="1:7" x14ac:dyDescent="0.25">
      <c r="A25" s="6" t="s">
        <v>28</v>
      </c>
      <c r="B25" s="5">
        <v>0</v>
      </c>
      <c r="C25" s="5">
        <v>0</v>
      </c>
      <c r="D25" s="5">
        <f t="shared" si="5"/>
        <v>0</v>
      </c>
      <c r="E25" s="5">
        <v>0</v>
      </c>
      <c r="F25" s="5">
        <v>0</v>
      </c>
      <c r="G25" s="5">
        <f t="shared" si="6"/>
        <v>0</v>
      </c>
    </row>
    <row r="26" spans="1:7" x14ac:dyDescent="0.25">
      <c r="A26" s="6" t="s">
        <v>29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</row>
    <row r="27" spans="1:7" x14ac:dyDescent="0.25">
      <c r="A27" s="6" t="s">
        <v>30</v>
      </c>
      <c r="B27" s="5">
        <v>0</v>
      </c>
      <c r="C27" s="5">
        <v>0</v>
      </c>
      <c r="D27" s="5">
        <f t="shared" si="5"/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4" t="s">
        <v>31</v>
      </c>
      <c r="B28" s="5">
        <f>SUM(B29:B37)</f>
        <v>7215138</v>
      </c>
      <c r="C28" s="5">
        <v>0</v>
      </c>
      <c r="D28" s="5">
        <f t="shared" ref="C28:G28" si="7">SUM(D29:D37)</f>
        <v>7215138</v>
      </c>
      <c r="E28" s="5">
        <f t="shared" si="7"/>
        <v>2192561.31</v>
      </c>
      <c r="F28" s="5">
        <f t="shared" si="7"/>
        <v>2092232.31</v>
      </c>
      <c r="G28" s="5">
        <f t="shared" si="7"/>
        <v>5022576.6899999995</v>
      </c>
    </row>
    <row r="29" spans="1:7" x14ac:dyDescent="0.25">
      <c r="A29" s="6" t="s">
        <v>32</v>
      </c>
      <c r="B29" s="5">
        <v>1673868</v>
      </c>
      <c r="C29" s="5">
        <v>0</v>
      </c>
      <c r="D29" s="5">
        <f t="shared" ref="D29:D37" si="8">B29+C29</f>
        <v>1673868</v>
      </c>
      <c r="E29" s="5">
        <v>649362.17000000004</v>
      </c>
      <c r="F29" s="5">
        <v>649362.17000000004</v>
      </c>
      <c r="G29" s="5">
        <f>D29-E29</f>
        <v>1024505.83</v>
      </c>
    </row>
    <row r="30" spans="1:7" x14ac:dyDescent="0.25">
      <c r="A30" s="6" t="s">
        <v>33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ref="G30:G37" si="9">D30-E30</f>
        <v>0</v>
      </c>
    </row>
    <row r="31" spans="1:7" x14ac:dyDescent="0.25">
      <c r="A31" s="6" t="s">
        <v>34</v>
      </c>
      <c r="B31" s="5">
        <v>1845977</v>
      </c>
      <c r="C31" s="5">
        <v>0</v>
      </c>
      <c r="D31" s="5">
        <f t="shared" si="8"/>
        <v>1845977</v>
      </c>
      <c r="E31" s="5">
        <v>227451.27</v>
      </c>
      <c r="F31" s="5">
        <v>227451.27</v>
      </c>
      <c r="G31" s="5">
        <f t="shared" si="9"/>
        <v>1618525.73</v>
      </c>
    </row>
    <row r="32" spans="1:7" x14ac:dyDescent="0.25">
      <c r="A32" s="6" t="s">
        <v>35</v>
      </c>
      <c r="B32" s="5">
        <v>500000</v>
      </c>
      <c r="C32" s="5">
        <v>0</v>
      </c>
      <c r="D32" s="5">
        <f t="shared" si="8"/>
        <v>500000</v>
      </c>
      <c r="E32" s="5">
        <v>343464.87</v>
      </c>
      <c r="F32" s="5">
        <v>343464.87</v>
      </c>
      <c r="G32" s="5">
        <f t="shared" si="9"/>
        <v>156535.13</v>
      </c>
    </row>
    <row r="33" spans="1:7" x14ac:dyDescent="0.25">
      <c r="A33" s="6" t="s">
        <v>36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9"/>
        <v>0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9"/>
        <v>0</v>
      </c>
    </row>
    <row r="35" spans="1:7" x14ac:dyDescent="0.25">
      <c r="A35" s="6" t="s">
        <v>38</v>
      </c>
      <c r="B35" s="5">
        <v>0</v>
      </c>
      <c r="C35" s="5">
        <v>0</v>
      </c>
      <c r="D35" s="5">
        <f t="shared" si="8"/>
        <v>0</v>
      </c>
      <c r="E35" s="5">
        <v>0</v>
      </c>
      <c r="F35" s="5">
        <v>0</v>
      </c>
      <c r="G35" s="5">
        <f t="shared" si="9"/>
        <v>0</v>
      </c>
    </row>
    <row r="36" spans="1:7" x14ac:dyDescent="0.25">
      <c r="A36" s="6" t="s">
        <v>39</v>
      </c>
      <c r="B36" s="5">
        <v>0</v>
      </c>
      <c r="C36" s="5">
        <v>0</v>
      </c>
      <c r="D36" s="5">
        <f t="shared" si="8"/>
        <v>0</v>
      </c>
      <c r="E36" s="5">
        <v>0</v>
      </c>
      <c r="F36" s="5">
        <v>0</v>
      </c>
      <c r="G36" s="5">
        <f t="shared" si="9"/>
        <v>0</v>
      </c>
    </row>
    <row r="37" spans="1:7" x14ac:dyDescent="0.25">
      <c r="A37" s="6" t="s">
        <v>40</v>
      </c>
      <c r="B37" s="5">
        <v>3195293</v>
      </c>
      <c r="C37" s="5">
        <v>0</v>
      </c>
      <c r="D37" s="5">
        <f t="shared" si="8"/>
        <v>3195293</v>
      </c>
      <c r="E37" s="5">
        <v>972283</v>
      </c>
      <c r="F37" s="5">
        <v>871954</v>
      </c>
      <c r="G37" s="5">
        <f t="shared" si="9"/>
        <v>2223010</v>
      </c>
    </row>
    <row r="38" spans="1:7" x14ac:dyDescent="0.25">
      <c r="A38" s="4" t="s">
        <v>41</v>
      </c>
      <c r="B38" s="5">
        <f>SUM(B39:B47)</f>
        <v>1000000</v>
      </c>
      <c r="C38" s="5">
        <f t="shared" ref="C38:G38" si="10">SUM(C39:C47)</f>
        <v>0</v>
      </c>
      <c r="D38" s="5">
        <f t="shared" si="10"/>
        <v>1000000</v>
      </c>
      <c r="E38" s="5">
        <f t="shared" si="10"/>
        <v>172882.4</v>
      </c>
      <c r="F38" s="5">
        <f t="shared" si="10"/>
        <v>172882.4</v>
      </c>
      <c r="G38" s="5">
        <f t="shared" si="10"/>
        <v>827117.6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11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ref="G40:G47" si="12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11"/>
        <v>0</v>
      </c>
      <c r="E41" s="5">
        <v>0</v>
      </c>
      <c r="F41" s="5">
        <v>0</v>
      </c>
      <c r="G41" s="5">
        <f t="shared" si="12"/>
        <v>0</v>
      </c>
    </row>
    <row r="42" spans="1:7" x14ac:dyDescent="0.25">
      <c r="A42" s="6" t="s">
        <v>45</v>
      </c>
      <c r="B42" s="5">
        <v>1000000</v>
      </c>
      <c r="C42" s="5">
        <v>0</v>
      </c>
      <c r="D42" s="5">
        <f t="shared" si="11"/>
        <v>1000000</v>
      </c>
      <c r="E42" s="5">
        <v>172882.4</v>
      </c>
      <c r="F42" s="5">
        <v>172882.4</v>
      </c>
      <c r="G42" s="5">
        <f t="shared" si="12"/>
        <v>827117.6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13">SUM(C49:C57)</f>
        <v>0</v>
      </c>
      <c r="D48" s="5">
        <f t="shared" si="13"/>
        <v>0</v>
      </c>
      <c r="E48" s="5">
        <f t="shared" si="13"/>
        <v>0</v>
      </c>
      <c r="F48" s="5">
        <f t="shared" si="13"/>
        <v>0</v>
      </c>
      <c r="G48" s="5">
        <f t="shared" si="13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14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14"/>
        <v>0</v>
      </c>
      <c r="E50" s="5">
        <v>0</v>
      </c>
      <c r="F50" s="5">
        <v>0</v>
      </c>
      <c r="G50" s="5">
        <f t="shared" ref="G50:G57" si="15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5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14"/>
        <v>0</v>
      </c>
      <c r="E52" s="5">
        <v>0</v>
      </c>
      <c r="F52" s="5">
        <v>0</v>
      </c>
      <c r="G52" s="5">
        <f t="shared" si="15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5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14"/>
        <v>0</v>
      </c>
      <c r="E54" s="5">
        <v>0</v>
      </c>
      <c r="F54" s="5">
        <v>0</v>
      </c>
      <c r="G54" s="5">
        <f t="shared" si="15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14"/>
        <v>0</v>
      </c>
      <c r="E55" s="5">
        <v>0</v>
      </c>
      <c r="F55" s="5">
        <v>0</v>
      </c>
      <c r="G55" s="5">
        <f t="shared" si="15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14"/>
        <v>0</v>
      </c>
      <c r="E56" s="5">
        <v>0</v>
      </c>
      <c r="F56" s="5">
        <v>0</v>
      </c>
      <c r="G56" s="5">
        <f t="shared" si="15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14"/>
        <v>0</v>
      </c>
      <c r="E57" s="5">
        <v>0</v>
      </c>
      <c r="F57" s="5">
        <v>0</v>
      </c>
      <c r="G57" s="5">
        <f t="shared" si="15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6">SUM(C59:C61)</f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17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17"/>
        <v>0</v>
      </c>
      <c r="E60" s="5">
        <v>0</v>
      </c>
      <c r="F60" s="5">
        <v>0</v>
      </c>
      <c r="G60" s="5">
        <f t="shared" ref="G60:G61" si="18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17"/>
        <v>0</v>
      </c>
      <c r="E61" s="5">
        <v>0</v>
      </c>
      <c r="F61" s="5">
        <v>0</v>
      </c>
      <c r="G61" s="5">
        <f t="shared" si="18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9">SUM(C63:C67,C69:C70)</f>
        <v>0</v>
      </c>
      <c r="D62" s="5">
        <f t="shared" si="19"/>
        <v>0</v>
      </c>
      <c r="E62" s="5">
        <f t="shared" si="19"/>
        <v>0</v>
      </c>
      <c r="F62" s="5">
        <f t="shared" si="19"/>
        <v>0</v>
      </c>
      <c r="G62" s="5">
        <f t="shared" si="19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0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0"/>
        <v>0</v>
      </c>
      <c r="E64" s="5">
        <v>0</v>
      </c>
      <c r="F64" s="5">
        <v>0</v>
      </c>
      <c r="G64" s="5">
        <f t="shared" ref="G64:G70" si="21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0"/>
        <v>0</v>
      </c>
      <c r="E65" s="5">
        <v>0</v>
      </c>
      <c r="F65" s="5">
        <v>0</v>
      </c>
      <c r="G65" s="5">
        <f t="shared" si="21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0"/>
        <v>0</v>
      </c>
      <c r="E66" s="5">
        <v>0</v>
      </c>
      <c r="F66" s="5">
        <v>0</v>
      </c>
      <c r="G66" s="5">
        <f t="shared" si="21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2">C68</f>
        <v>0</v>
      </c>
      <c r="D67" s="5">
        <f t="shared" si="22"/>
        <v>0</v>
      </c>
      <c r="E67" s="5">
        <f t="shared" si="22"/>
        <v>0</v>
      </c>
      <c r="F67" s="5">
        <f t="shared" si="22"/>
        <v>0</v>
      </c>
      <c r="G67" s="5">
        <f t="shared" si="21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0"/>
        <v>0</v>
      </c>
      <c r="E68" s="5">
        <v>0</v>
      </c>
      <c r="F68" s="5">
        <v>0</v>
      </c>
      <c r="G68" s="5">
        <f t="shared" si="21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0"/>
        <v>0</v>
      </c>
      <c r="E69" s="5">
        <v>0</v>
      </c>
      <c r="F69" s="5">
        <v>0</v>
      </c>
      <c r="G69" s="5">
        <f t="shared" si="21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f t="shared" si="20"/>
        <v>0</v>
      </c>
      <c r="E70" s="5">
        <v>0</v>
      </c>
      <c r="F70" s="5">
        <v>0</v>
      </c>
      <c r="G70" s="5">
        <f t="shared" si="21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3">SUM(C72:C74)</f>
        <v>0</v>
      </c>
      <c r="D71" s="5">
        <f t="shared" si="23"/>
        <v>0</v>
      </c>
      <c r="E71" s="5">
        <f t="shared" si="23"/>
        <v>0</v>
      </c>
      <c r="F71" s="5">
        <f t="shared" si="23"/>
        <v>0</v>
      </c>
      <c r="G71" s="5">
        <f t="shared" si="2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0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0"/>
        <v>0</v>
      </c>
      <c r="E73" s="5">
        <v>0</v>
      </c>
      <c r="F73" s="5">
        <v>0</v>
      </c>
      <c r="G73" s="5">
        <f t="shared" ref="G73:G74" si="24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0"/>
        <v>0</v>
      </c>
      <c r="E74" s="5">
        <v>0</v>
      </c>
      <c r="F74" s="5">
        <v>0</v>
      </c>
      <c r="G74" s="5">
        <f t="shared" si="24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5">SUM(C76:C82)</f>
        <v>0</v>
      </c>
      <c r="D75" s="5">
        <f t="shared" si="25"/>
        <v>0</v>
      </c>
      <c r="E75" s="5">
        <f t="shared" si="25"/>
        <v>0</v>
      </c>
      <c r="F75" s="5">
        <f t="shared" si="25"/>
        <v>0</v>
      </c>
      <c r="G75" s="5">
        <f t="shared" si="25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0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0"/>
        <v>0</v>
      </c>
      <c r="E77" s="5">
        <v>0</v>
      </c>
      <c r="F77" s="5">
        <v>0</v>
      </c>
      <c r="G77" s="5">
        <f t="shared" ref="G77:G82" si="26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0"/>
        <v>0</v>
      </c>
      <c r="E78" s="5">
        <v>0</v>
      </c>
      <c r="F78" s="5">
        <v>0</v>
      </c>
      <c r="G78" s="5">
        <f t="shared" si="26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0"/>
        <v>0</v>
      </c>
      <c r="E79" s="5">
        <v>0</v>
      </c>
      <c r="F79" s="5">
        <v>0</v>
      </c>
      <c r="G79" s="5">
        <f t="shared" si="26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0"/>
        <v>0</v>
      </c>
      <c r="E80" s="5">
        <v>0</v>
      </c>
      <c r="F80" s="5">
        <v>0</v>
      </c>
      <c r="G80" s="5">
        <f t="shared" si="26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0"/>
        <v>0</v>
      </c>
      <c r="E81" s="5">
        <v>0</v>
      </c>
      <c r="F81" s="5">
        <v>0</v>
      </c>
      <c r="G81" s="5">
        <f t="shared" si="26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0"/>
        <v>0</v>
      </c>
      <c r="E82" s="5">
        <v>0</v>
      </c>
      <c r="F82" s="5">
        <v>0</v>
      </c>
      <c r="G82" s="5">
        <f t="shared" si="26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73409852</v>
      </c>
      <c r="C84" s="3">
        <f t="shared" ref="C84:G84" si="27">SUM(C85,C93,C103,C113,C123,C133,C137,C146,C150)</f>
        <v>17088198.5</v>
      </c>
      <c r="D84" s="3">
        <f t="shared" si="27"/>
        <v>90498050.5</v>
      </c>
      <c r="E84" s="3">
        <f t="shared" si="27"/>
        <v>48036863.969999999</v>
      </c>
      <c r="F84" s="3">
        <f t="shared" si="27"/>
        <v>46288197.970000006</v>
      </c>
      <c r="G84" s="3">
        <f t="shared" si="27"/>
        <v>42461186.530000001</v>
      </c>
    </row>
    <row r="85" spans="1:7" x14ac:dyDescent="0.25">
      <c r="A85" s="4" t="s">
        <v>13</v>
      </c>
      <c r="B85" s="5">
        <f>SUM(B86:B92)</f>
        <v>62112436</v>
      </c>
      <c r="C85" s="5">
        <f t="shared" ref="C85:G85" si="28">SUM(C86:C92)</f>
        <v>0</v>
      </c>
      <c r="D85" s="5">
        <f t="shared" si="28"/>
        <v>62112436</v>
      </c>
      <c r="E85" s="5">
        <f t="shared" si="28"/>
        <v>30805371.68</v>
      </c>
      <c r="F85" s="5">
        <f t="shared" si="28"/>
        <v>29056705.680000003</v>
      </c>
      <c r="G85" s="5">
        <f t="shared" si="28"/>
        <v>31307064.319999997</v>
      </c>
    </row>
    <row r="86" spans="1:7" x14ac:dyDescent="0.25">
      <c r="A86" s="6" t="s">
        <v>14</v>
      </c>
      <c r="B86" s="5">
        <v>44067099.539999999</v>
      </c>
      <c r="C86" s="5">
        <v>0</v>
      </c>
      <c r="D86" s="5">
        <f t="shared" ref="D86:D92" si="29">B86+C86</f>
        <v>44067099.539999999</v>
      </c>
      <c r="E86" s="5">
        <v>22179407.73</v>
      </c>
      <c r="F86" s="5">
        <v>22179407.73</v>
      </c>
      <c r="G86" s="5">
        <f>D86-E86</f>
        <v>21887691.809999999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9"/>
        <v>0</v>
      </c>
      <c r="E87" s="5">
        <v>0</v>
      </c>
      <c r="F87" s="5">
        <v>0</v>
      </c>
      <c r="G87" s="5">
        <f t="shared" ref="G87:G92" si="30">D87-E87</f>
        <v>0</v>
      </c>
    </row>
    <row r="88" spans="1:7" x14ac:dyDescent="0.25">
      <c r="A88" s="6" t="s">
        <v>16</v>
      </c>
      <c r="B88" s="5">
        <v>7523562.5599999996</v>
      </c>
      <c r="C88" s="5">
        <v>0</v>
      </c>
      <c r="D88" s="5">
        <f t="shared" si="29"/>
        <v>7523562.5599999996</v>
      </c>
      <c r="E88" s="5">
        <v>3641757.56</v>
      </c>
      <c r="F88" s="5">
        <v>2622895.87</v>
      </c>
      <c r="G88" s="5">
        <f t="shared" si="30"/>
        <v>3881804.9999999995</v>
      </c>
    </row>
    <row r="89" spans="1:7" x14ac:dyDescent="0.25">
      <c r="A89" s="6" t="s">
        <v>17</v>
      </c>
      <c r="B89" s="5">
        <v>7795127.2400000002</v>
      </c>
      <c r="C89" s="5">
        <v>0</v>
      </c>
      <c r="D89" s="5">
        <f t="shared" si="29"/>
        <v>7795127.2400000002</v>
      </c>
      <c r="E89" s="5">
        <v>3791919.63</v>
      </c>
      <c r="F89" s="5">
        <v>3062115.32</v>
      </c>
      <c r="G89" s="5">
        <f t="shared" si="30"/>
        <v>4003207.6100000003</v>
      </c>
    </row>
    <row r="90" spans="1:7" x14ac:dyDescent="0.25">
      <c r="A90" s="6" t="s">
        <v>18</v>
      </c>
      <c r="B90" s="5">
        <v>2726646.66</v>
      </c>
      <c r="C90" s="5">
        <v>0</v>
      </c>
      <c r="D90" s="5">
        <f t="shared" si="29"/>
        <v>2726646.66</v>
      </c>
      <c r="E90" s="5">
        <v>1192286.76</v>
      </c>
      <c r="F90" s="5">
        <v>1192286.76</v>
      </c>
      <c r="G90" s="5">
        <f t="shared" si="30"/>
        <v>1534359.9000000001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9"/>
        <v>0</v>
      </c>
      <c r="E91" s="5">
        <v>0</v>
      </c>
      <c r="F91" s="5">
        <v>0</v>
      </c>
      <c r="G91" s="5">
        <f t="shared" si="30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29"/>
        <v>0</v>
      </c>
      <c r="E92" s="5">
        <v>0</v>
      </c>
      <c r="F92" s="5">
        <v>0</v>
      </c>
      <c r="G92" s="5">
        <f t="shared" si="30"/>
        <v>0</v>
      </c>
    </row>
    <row r="93" spans="1:7" x14ac:dyDescent="0.25">
      <c r="A93" s="4" t="s">
        <v>21</v>
      </c>
      <c r="B93" s="5">
        <f>SUM(B94:B102)</f>
        <v>3600000</v>
      </c>
      <c r="C93" s="5">
        <f t="shared" ref="C93:G93" si="31">SUM(C94:C102)</f>
        <v>3108290.41</v>
      </c>
      <c r="D93" s="5">
        <f t="shared" si="31"/>
        <v>6708290.4099999992</v>
      </c>
      <c r="E93" s="5">
        <f t="shared" si="31"/>
        <v>2408995.69</v>
      </c>
      <c r="F93" s="5">
        <f t="shared" si="31"/>
        <v>2408995.69</v>
      </c>
      <c r="G93" s="5">
        <f t="shared" si="31"/>
        <v>4299294.7200000007</v>
      </c>
    </row>
    <row r="94" spans="1:7" x14ac:dyDescent="0.25">
      <c r="A94" s="6" t="s">
        <v>22</v>
      </c>
      <c r="B94" s="5">
        <v>1075016.76</v>
      </c>
      <c r="C94" s="5">
        <v>2465039.2200000002</v>
      </c>
      <c r="D94" s="5">
        <f t="shared" ref="D94:D102" si="32">B94+C94</f>
        <v>3540055.9800000004</v>
      </c>
      <c r="E94" s="5">
        <v>1012558.32</v>
      </c>
      <c r="F94" s="5">
        <v>1012558.32</v>
      </c>
      <c r="G94" s="5">
        <f>D94-E94</f>
        <v>2527497.6600000006</v>
      </c>
    </row>
    <row r="95" spans="1:7" x14ac:dyDescent="0.25">
      <c r="A95" s="6" t="s">
        <v>23</v>
      </c>
      <c r="B95" s="5">
        <v>168385.52</v>
      </c>
      <c r="C95" s="5">
        <v>989.63</v>
      </c>
      <c r="D95" s="5">
        <f t="shared" si="32"/>
        <v>169375.15</v>
      </c>
      <c r="E95" s="5">
        <v>81603.490000000005</v>
      </c>
      <c r="F95" s="5">
        <v>81603.490000000005</v>
      </c>
      <c r="G95" s="5">
        <f t="shared" ref="G95:G102" si="33">D95-E95</f>
        <v>87771.659999999989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32"/>
        <v>0</v>
      </c>
      <c r="E96" s="5">
        <v>0</v>
      </c>
      <c r="F96" s="5">
        <v>0</v>
      </c>
      <c r="G96" s="5">
        <f t="shared" si="33"/>
        <v>0</v>
      </c>
    </row>
    <row r="97" spans="1:7" x14ac:dyDescent="0.25">
      <c r="A97" s="6" t="s">
        <v>25</v>
      </c>
      <c r="B97" s="5">
        <v>81000</v>
      </c>
      <c r="C97" s="5">
        <v>610745.37</v>
      </c>
      <c r="D97" s="5">
        <f t="shared" si="32"/>
        <v>691745.37</v>
      </c>
      <c r="E97" s="5">
        <v>31970.97</v>
      </c>
      <c r="F97" s="5">
        <v>31970.97</v>
      </c>
      <c r="G97" s="5">
        <f t="shared" si="33"/>
        <v>659774.4</v>
      </c>
    </row>
    <row r="98" spans="1:7" x14ac:dyDescent="0.25">
      <c r="A98" s="10" t="s">
        <v>26</v>
      </c>
      <c r="B98" s="5">
        <v>107828.68</v>
      </c>
      <c r="C98" s="5">
        <v>330</v>
      </c>
      <c r="D98" s="5">
        <f t="shared" si="32"/>
        <v>108158.68</v>
      </c>
      <c r="E98" s="5">
        <v>18018.68</v>
      </c>
      <c r="F98" s="5">
        <v>18018.68</v>
      </c>
      <c r="G98" s="5">
        <f t="shared" si="33"/>
        <v>90140</v>
      </c>
    </row>
    <row r="99" spans="1:7" x14ac:dyDescent="0.25">
      <c r="A99" s="6" t="s">
        <v>27</v>
      </c>
      <c r="B99" s="5">
        <v>1480208.98</v>
      </c>
      <c r="C99" s="5">
        <v>-550.62</v>
      </c>
      <c r="D99" s="5">
        <f t="shared" si="32"/>
        <v>1479658.3599999999</v>
      </c>
      <c r="E99" s="5">
        <v>886278.2</v>
      </c>
      <c r="F99" s="5">
        <v>886278.2</v>
      </c>
      <c r="G99" s="5">
        <f t="shared" si="33"/>
        <v>593380.15999999992</v>
      </c>
    </row>
    <row r="100" spans="1:7" x14ac:dyDescent="0.25">
      <c r="A100" s="6" t="s">
        <v>28</v>
      </c>
      <c r="B100" s="5">
        <v>214930.32</v>
      </c>
      <c r="C100" s="5">
        <v>1496.4</v>
      </c>
      <c r="D100" s="5">
        <f t="shared" si="32"/>
        <v>216426.72</v>
      </c>
      <c r="E100" s="5">
        <v>206952.12</v>
      </c>
      <c r="F100" s="5">
        <v>206952.12</v>
      </c>
      <c r="G100" s="5">
        <f t="shared" si="33"/>
        <v>9474.6000000000058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32"/>
        <v>0</v>
      </c>
      <c r="E101" s="5">
        <v>0</v>
      </c>
      <c r="F101" s="5">
        <v>0</v>
      </c>
      <c r="G101" s="5">
        <f t="shared" si="33"/>
        <v>0</v>
      </c>
    </row>
    <row r="102" spans="1:7" x14ac:dyDescent="0.25">
      <c r="A102" s="6" t="s">
        <v>30</v>
      </c>
      <c r="B102" s="5">
        <v>472629.74</v>
      </c>
      <c r="C102" s="5">
        <v>30240.41</v>
      </c>
      <c r="D102" s="5">
        <f t="shared" si="32"/>
        <v>502870.14999999997</v>
      </c>
      <c r="E102" s="5">
        <v>171613.91</v>
      </c>
      <c r="F102" s="5">
        <v>171613.91</v>
      </c>
      <c r="G102" s="5">
        <f t="shared" si="33"/>
        <v>331256.24</v>
      </c>
    </row>
    <row r="103" spans="1:7" x14ac:dyDescent="0.25">
      <c r="A103" s="4" t="s">
        <v>31</v>
      </c>
      <c r="B103" s="5">
        <f>SUM(B104:B112)</f>
        <v>7697416</v>
      </c>
      <c r="C103" s="5">
        <f>SUM(C104:C112)</f>
        <v>13412059.090000002</v>
      </c>
      <c r="D103" s="5">
        <f t="shared" ref="D103:G103" si="34">SUM(D104:D112)</f>
        <v>21109475.09</v>
      </c>
      <c r="E103" s="5">
        <f t="shared" si="34"/>
        <v>14478905.949999999</v>
      </c>
      <c r="F103" s="5">
        <f t="shared" si="34"/>
        <v>14478905.949999999</v>
      </c>
      <c r="G103" s="5">
        <f t="shared" si="34"/>
        <v>6630569.1400000006</v>
      </c>
    </row>
    <row r="104" spans="1:7" x14ac:dyDescent="0.25">
      <c r="A104" s="6" t="s">
        <v>32</v>
      </c>
      <c r="B104" s="5">
        <v>88797.84</v>
      </c>
      <c r="C104" s="5">
        <v>0</v>
      </c>
      <c r="D104" s="5">
        <f t="shared" ref="D104:D112" si="35">B104+C104</f>
        <v>88797.84</v>
      </c>
      <c r="E104" s="5">
        <v>33477.81</v>
      </c>
      <c r="F104" s="5">
        <v>33477.81</v>
      </c>
      <c r="G104" s="5">
        <f>D104-E104</f>
        <v>55320.03</v>
      </c>
    </row>
    <row r="105" spans="1:7" x14ac:dyDescent="0.25">
      <c r="A105" s="6" t="s">
        <v>33</v>
      </c>
      <c r="B105" s="5">
        <v>813474.4</v>
      </c>
      <c r="C105" s="5">
        <v>1818314</v>
      </c>
      <c r="D105" s="5">
        <f t="shared" si="35"/>
        <v>2631788.4</v>
      </c>
      <c r="E105" s="5">
        <v>469289</v>
      </c>
      <c r="F105" s="5">
        <v>469289</v>
      </c>
      <c r="G105" s="5">
        <f t="shared" ref="G105:G112" si="36">D105-E105</f>
        <v>2162499.4</v>
      </c>
    </row>
    <row r="106" spans="1:7" x14ac:dyDescent="0.25">
      <c r="A106" s="6" t="s">
        <v>34</v>
      </c>
      <c r="B106" s="5">
        <v>3340181.32</v>
      </c>
      <c r="C106" s="5">
        <v>11575283.66</v>
      </c>
      <c r="D106" s="5">
        <f t="shared" si="35"/>
        <v>14915464.98</v>
      </c>
      <c r="E106" s="5">
        <v>12393925.66</v>
      </c>
      <c r="F106" s="5">
        <v>12393925.66</v>
      </c>
      <c r="G106" s="5">
        <f t="shared" si="36"/>
        <v>2521539.3200000003</v>
      </c>
    </row>
    <row r="107" spans="1:7" x14ac:dyDescent="0.25">
      <c r="A107" s="6" t="s">
        <v>35</v>
      </c>
      <c r="B107" s="5">
        <v>382380.44</v>
      </c>
      <c r="C107" s="5">
        <v>10430.629999999999</v>
      </c>
      <c r="D107" s="5">
        <f t="shared" si="35"/>
        <v>392811.07</v>
      </c>
      <c r="E107" s="5">
        <v>80719.039999999994</v>
      </c>
      <c r="F107" s="5">
        <v>80719.039999999994</v>
      </c>
      <c r="G107" s="5">
        <f t="shared" si="36"/>
        <v>312092.03000000003</v>
      </c>
    </row>
    <row r="108" spans="1:7" x14ac:dyDescent="0.25">
      <c r="A108" s="6" t="s">
        <v>36</v>
      </c>
      <c r="B108" s="5">
        <v>2353166.42</v>
      </c>
      <c r="C108" s="5">
        <v>0</v>
      </c>
      <c r="D108" s="5">
        <f t="shared" si="35"/>
        <v>2353166.42</v>
      </c>
      <c r="E108" s="5">
        <v>1003073.56</v>
      </c>
      <c r="F108" s="5">
        <v>1003073.56</v>
      </c>
      <c r="G108" s="5">
        <f t="shared" si="36"/>
        <v>1350092.8599999999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35"/>
        <v>0</v>
      </c>
      <c r="E109" s="5">
        <v>0</v>
      </c>
      <c r="F109" s="5">
        <v>0</v>
      </c>
      <c r="G109" s="5">
        <f t="shared" si="36"/>
        <v>0</v>
      </c>
    </row>
    <row r="110" spans="1:7" x14ac:dyDescent="0.25">
      <c r="A110" s="6" t="s">
        <v>38</v>
      </c>
      <c r="B110" s="5">
        <v>551841.84</v>
      </c>
      <c r="C110" s="5">
        <v>17610.8</v>
      </c>
      <c r="D110" s="5">
        <f t="shared" si="35"/>
        <v>569452.64</v>
      </c>
      <c r="E110" s="5">
        <v>399301.76</v>
      </c>
      <c r="F110" s="5">
        <v>399301.76</v>
      </c>
      <c r="G110" s="5">
        <f t="shared" si="36"/>
        <v>170150.88</v>
      </c>
    </row>
    <row r="111" spans="1:7" x14ac:dyDescent="0.25">
      <c r="A111" s="6" t="s">
        <v>39</v>
      </c>
      <c r="B111" s="5">
        <v>133195.84</v>
      </c>
      <c r="C111" s="5">
        <v>-9580</v>
      </c>
      <c r="D111" s="5">
        <f t="shared" si="35"/>
        <v>123615.84</v>
      </c>
      <c r="E111" s="5">
        <v>76195.83</v>
      </c>
      <c r="F111" s="5">
        <v>76195.83</v>
      </c>
      <c r="G111" s="5">
        <f t="shared" si="36"/>
        <v>47420.009999999995</v>
      </c>
    </row>
    <row r="112" spans="1:7" x14ac:dyDescent="0.25">
      <c r="A112" s="6" t="s">
        <v>40</v>
      </c>
      <c r="B112" s="5">
        <v>34377.9</v>
      </c>
      <c r="C112" s="5">
        <v>0</v>
      </c>
      <c r="D112" s="5">
        <f t="shared" si="35"/>
        <v>34377.9</v>
      </c>
      <c r="E112" s="5">
        <v>22923.29</v>
      </c>
      <c r="F112" s="5">
        <v>22923.29</v>
      </c>
      <c r="G112" s="5">
        <f t="shared" si="36"/>
        <v>11454.61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37">SUM(C114:C122)</f>
        <v>344849</v>
      </c>
      <c r="D113" s="5">
        <f t="shared" si="37"/>
        <v>344849</v>
      </c>
      <c r="E113" s="5">
        <f t="shared" si="37"/>
        <v>329649</v>
      </c>
      <c r="F113" s="5">
        <f t="shared" si="37"/>
        <v>329649</v>
      </c>
      <c r="G113" s="5">
        <f t="shared" si="37"/>
        <v>15200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38">B114+C114</f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38"/>
        <v>0</v>
      </c>
      <c r="E115" s="5">
        <v>0</v>
      </c>
      <c r="F115" s="5">
        <v>0</v>
      </c>
      <c r="G115" s="5">
        <f t="shared" ref="G115:G122" si="39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38"/>
        <v>0</v>
      </c>
      <c r="E116" s="5">
        <v>0</v>
      </c>
      <c r="F116" s="5">
        <v>0</v>
      </c>
      <c r="G116" s="5">
        <f t="shared" si="39"/>
        <v>0</v>
      </c>
    </row>
    <row r="117" spans="1:7" x14ac:dyDescent="0.25">
      <c r="A117" s="6" t="s">
        <v>45</v>
      </c>
      <c r="B117" s="5">
        <v>0</v>
      </c>
      <c r="C117" s="5">
        <v>344849</v>
      </c>
      <c r="D117" s="5">
        <f t="shared" si="38"/>
        <v>344849</v>
      </c>
      <c r="E117" s="5">
        <v>329649</v>
      </c>
      <c r="F117" s="5">
        <v>329649</v>
      </c>
      <c r="G117" s="5">
        <f t="shared" si="39"/>
        <v>15200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38"/>
        <v>0</v>
      </c>
      <c r="E118" s="5">
        <v>0</v>
      </c>
      <c r="F118" s="5">
        <v>0</v>
      </c>
      <c r="G118" s="5">
        <f t="shared" si="39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38"/>
        <v>0</v>
      </c>
      <c r="E119" s="5">
        <v>0</v>
      </c>
      <c r="F119" s="5">
        <v>0</v>
      </c>
      <c r="G119" s="5">
        <f t="shared" si="39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38"/>
        <v>0</v>
      </c>
      <c r="E120" s="5">
        <v>0</v>
      </c>
      <c r="F120" s="5">
        <v>0</v>
      </c>
      <c r="G120" s="5">
        <f t="shared" si="39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38"/>
        <v>0</v>
      </c>
      <c r="E121" s="5">
        <v>0</v>
      </c>
      <c r="F121" s="5">
        <v>0</v>
      </c>
      <c r="G121" s="5">
        <f t="shared" si="39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38"/>
        <v>0</v>
      </c>
      <c r="E122" s="5">
        <v>0</v>
      </c>
      <c r="F122" s="5">
        <v>0</v>
      </c>
      <c r="G122" s="5">
        <f t="shared" si="39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40">SUM(C124:C132)</f>
        <v>223000</v>
      </c>
      <c r="D123" s="5">
        <f t="shared" si="40"/>
        <v>223000</v>
      </c>
      <c r="E123" s="5">
        <f t="shared" si="40"/>
        <v>13941.65</v>
      </c>
      <c r="F123" s="5">
        <f t="shared" si="40"/>
        <v>13941.65</v>
      </c>
      <c r="G123" s="5">
        <f t="shared" si="40"/>
        <v>209058.35</v>
      </c>
    </row>
    <row r="124" spans="1:7" x14ac:dyDescent="0.25">
      <c r="A124" s="6" t="s">
        <v>52</v>
      </c>
      <c r="B124" s="5">
        <v>0</v>
      </c>
      <c r="C124" s="5">
        <v>193000</v>
      </c>
      <c r="D124" s="5">
        <f t="shared" ref="D124:D132" si="41">B124+C124</f>
        <v>193000</v>
      </c>
      <c r="E124" s="5">
        <v>13941.65</v>
      </c>
      <c r="F124" s="5">
        <v>13941.65</v>
      </c>
      <c r="G124" s="5">
        <f>D124-E124</f>
        <v>179058.35</v>
      </c>
    </row>
    <row r="125" spans="1:7" x14ac:dyDescent="0.25">
      <c r="A125" s="6" t="s">
        <v>53</v>
      </c>
      <c r="B125" s="5">
        <v>0</v>
      </c>
      <c r="C125" s="5">
        <v>30000</v>
      </c>
      <c r="D125" s="5">
        <f t="shared" si="41"/>
        <v>30000</v>
      </c>
      <c r="E125" s="5">
        <v>0</v>
      </c>
      <c r="F125" s="5">
        <v>0</v>
      </c>
      <c r="G125" s="5">
        <f t="shared" ref="G125:G132" si="42">D125-E125</f>
        <v>30000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41"/>
        <v>0</v>
      </c>
      <c r="E126" s="5">
        <v>0</v>
      </c>
      <c r="F126" s="5">
        <v>0</v>
      </c>
      <c r="G126" s="5">
        <f t="shared" si="42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41"/>
        <v>0</v>
      </c>
      <c r="E127" s="5">
        <v>0</v>
      </c>
      <c r="F127" s="5">
        <v>0</v>
      </c>
      <c r="G127" s="5">
        <f t="shared" si="42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41"/>
        <v>0</v>
      </c>
      <c r="E128" s="5">
        <v>0</v>
      </c>
      <c r="F128" s="5">
        <v>0</v>
      </c>
      <c r="G128" s="5">
        <f t="shared" si="42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41"/>
        <v>0</v>
      </c>
      <c r="E129" s="5">
        <v>0</v>
      </c>
      <c r="F129" s="5">
        <v>0</v>
      </c>
      <c r="G129" s="5">
        <f t="shared" si="42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41"/>
        <v>0</v>
      </c>
      <c r="E130" s="5">
        <v>0</v>
      </c>
      <c r="F130" s="5">
        <v>0</v>
      </c>
      <c r="G130" s="5">
        <f t="shared" si="42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41"/>
        <v>0</v>
      </c>
      <c r="E131" s="5">
        <v>0</v>
      </c>
      <c r="F131" s="5">
        <v>0</v>
      </c>
      <c r="G131" s="5">
        <f t="shared" si="42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41"/>
        <v>0</v>
      </c>
      <c r="E132" s="5">
        <v>0</v>
      </c>
      <c r="F132" s="5">
        <v>0</v>
      </c>
      <c r="G132" s="5">
        <f t="shared" si="42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43">SUM(C134:C136)</f>
        <v>0</v>
      </c>
      <c r="D133" s="5">
        <f t="shared" si="43"/>
        <v>0</v>
      </c>
      <c r="E133" s="5">
        <f t="shared" si="43"/>
        <v>0</v>
      </c>
      <c r="F133" s="5">
        <f t="shared" si="43"/>
        <v>0</v>
      </c>
      <c r="G133" s="5">
        <f t="shared" si="43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44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44"/>
        <v>0</v>
      </c>
      <c r="E135" s="5">
        <v>0</v>
      </c>
      <c r="F135" s="5">
        <v>0</v>
      </c>
      <c r="G135" s="5">
        <f t="shared" ref="G135:G136" si="45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44"/>
        <v>0</v>
      </c>
      <c r="E136" s="5">
        <v>0</v>
      </c>
      <c r="F136" s="5">
        <v>0</v>
      </c>
      <c r="G136" s="5">
        <f t="shared" si="45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46">SUM(C138:C142,C144:C145)</f>
        <v>0</v>
      </c>
      <c r="D137" s="5">
        <f t="shared" si="46"/>
        <v>0</v>
      </c>
      <c r="E137" s="5">
        <f t="shared" si="46"/>
        <v>0</v>
      </c>
      <c r="F137" s="5">
        <f t="shared" si="46"/>
        <v>0</v>
      </c>
      <c r="G137" s="5">
        <f t="shared" si="46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47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47"/>
        <v>0</v>
      </c>
      <c r="E139" s="5">
        <v>0</v>
      </c>
      <c r="F139" s="5">
        <v>0</v>
      </c>
      <c r="G139" s="5">
        <f t="shared" ref="G139:G145" si="48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47"/>
        <v>0</v>
      </c>
      <c r="E140" s="5">
        <v>0</v>
      </c>
      <c r="F140" s="5">
        <v>0</v>
      </c>
      <c r="G140" s="5">
        <f t="shared" si="48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47"/>
        <v>0</v>
      </c>
      <c r="E141" s="5">
        <v>0</v>
      </c>
      <c r="F141" s="5">
        <v>0</v>
      </c>
      <c r="G141" s="5">
        <f t="shared" si="48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49">C143</f>
        <v>0</v>
      </c>
      <c r="D142" s="5">
        <f t="shared" si="49"/>
        <v>0</v>
      </c>
      <c r="E142" s="5">
        <f t="shared" si="49"/>
        <v>0</v>
      </c>
      <c r="F142" s="5">
        <f t="shared" si="49"/>
        <v>0</v>
      </c>
      <c r="G142" s="5">
        <f t="shared" si="48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50">B143+C143</f>
        <v>0</v>
      </c>
      <c r="E143" s="5">
        <v>0</v>
      </c>
      <c r="F143" s="5">
        <v>0</v>
      </c>
      <c r="G143" s="5">
        <f t="shared" si="48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50"/>
        <v>0</v>
      </c>
      <c r="E144" s="5">
        <v>0</v>
      </c>
      <c r="F144" s="5">
        <v>0</v>
      </c>
      <c r="G144" s="5">
        <f t="shared" si="48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50"/>
        <v>0</v>
      </c>
      <c r="E145" s="5">
        <v>0</v>
      </c>
      <c r="F145" s="5">
        <v>0</v>
      </c>
      <c r="G145" s="5">
        <f t="shared" si="48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51">SUM(C147:C149)</f>
        <v>0</v>
      </c>
      <c r="D146" s="5">
        <f t="shared" si="51"/>
        <v>0</v>
      </c>
      <c r="E146" s="5">
        <f t="shared" si="51"/>
        <v>0</v>
      </c>
      <c r="F146" s="5">
        <f t="shared" si="51"/>
        <v>0</v>
      </c>
      <c r="G146" s="5">
        <f t="shared" si="51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52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52"/>
        <v>0</v>
      </c>
      <c r="E148" s="5">
        <v>0</v>
      </c>
      <c r="F148" s="5">
        <v>0</v>
      </c>
      <c r="G148" s="5">
        <f t="shared" ref="G148:G149" si="53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52"/>
        <v>0</v>
      </c>
      <c r="E149" s="5">
        <v>0</v>
      </c>
      <c r="F149" s="5">
        <v>0</v>
      </c>
      <c r="G149" s="5">
        <f t="shared" si="53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54">SUM(C151:C157)</f>
        <v>0</v>
      </c>
      <c r="D150" s="5">
        <f t="shared" si="54"/>
        <v>0</v>
      </c>
      <c r="E150" s="5">
        <f t="shared" si="54"/>
        <v>0</v>
      </c>
      <c r="F150" s="5">
        <f t="shared" si="54"/>
        <v>0</v>
      </c>
      <c r="G150" s="5">
        <f t="shared" si="54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55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55"/>
        <v>0</v>
      </c>
      <c r="E152" s="5">
        <v>0</v>
      </c>
      <c r="F152" s="5">
        <v>0</v>
      </c>
      <c r="G152" s="5">
        <f t="shared" ref="G152:G157" si="56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55"/>
        <v>0</v>
      </c>
      <c r="E153" s="5">
        <v>0</v>
      </c>
      <c r="F153" s="5">
        <v>0</v>
      </c>
      <c r="G153" s="5">
        <f t="shared" si="56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55"/>
        <v>0</v>
      </c>
      <c r="E154" s="5">
        <v>0</v>
      </c>
      <c r="F154" s="5">
        <v>0</v>
      </c>
      <c r="G154" s="5">
        <f t="shared" si="56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55"/>
        <v>0</v>
      </c>
      <c r="E155" s="5">
        <v>0</v>
      </c>
      <c r="F155" s="5">
        <v>0</v>
      </c>
      <c r="G155" s="5">
        <f t="shared" si="56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55"/>
        <v>0</v>
      </c>
      <c r="E156" s="5">
        <v>0</v>
      </c>
      <c r="F156" s="5">
        <v>0</v>
      </c>
      <c r="G156" s="5">
        <f t="shared" si="56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55"/>
        <v>0</v>
      </c>
      <c r="E157" s="5">
        <v>0</v>
      </c>
      <c r="F157" s="5">
        <v>0</v>
      </c>
      <c r="G157" s="5">
        <f t="shared" si="56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84409852</v>
      </c>
      <c r="C159" s="3">
        <f>C9+C84</f>
        <v>17088198.5</v>
      </c>
      <c r="D159" s="3">
        <f t="shared" ref="D159:G159" si="57">D9+D84</f>
        <v>101498050.5</v>
      </c>
      <c r="E159" s="3">
        <f t="shared" si="57"/>
        <v>51521091.409999996</v>
      </c>
      <c r="F159" s="3">
        <f t="shared" si="57"/>
        <v>49330107.550000004</v>
      </c>
      <c r="G159" s="3">
        <f t="shared" si="57"/>
        <v>49976959.090000004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2018-06-25T16:48:14Z</dcterms:created>
  <dcterms:modified xsi:type="dcterms:W3CDTF">2020-10-28T02:16:04Z</dcterms:modified>
</cp:coreProperties>
</file>