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245" windowHeight="8160"/>
  </bookViews>
  <sheets>
    <sheet name="Formato 6 a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32" i="1"/>
  <c r="F34" i="1"/>
  <c r="F35" i="1"/>
  <c r="F36" i="1"/>
  <c r="F30" i="1"/>
  <c r="F20" i="1"/>
  <c r="F21" i="1"/>
  <c r="F23" i="1"/>
  <c r="F25" i="1"/>
  <c r="F26" i="1"/>
  <c r="F19" i="1"/>
  <c r="F12" i="1"/>
  <c r="F15" i="1"/>
  <c r="F16" i="1"/>
  <c r="F17" i="1"/>
  <c r="F11" i="1"/>
  <c r="B10" i="1"/>
  <c r="B18" i="1"/>
  <c r="E123" i="1"/>
  <c r="F132" i="1"/>
  <c r="F131" i="1"/>
  <c r="F130" i="1"/>
  <c r="F129" i="1"/>
  <c r="F128" i="1"/>
  <c r="F127" i="1"/>
  <c r="F126" i="1"/>
  <c r="F125" i="1"/>
  <c r="F124" i="1"/>
  <c r="F122" i="1"/>
  <c r="F121" i="1"/>
  <c r="F120" i="1"/>
  <c r="F119" i="1"/>
  <c r="F118" i="1"/>
  <c r="F117" i="1"/>
  <c r="F116" i="1"/>
  <c r="F115" i="1"/>
  <c r="F114" i="1"/>
  <c r="F111" i="1"/>
  <c r="F110" i="1"/>
  <c r="F109" i="1"/>
  <c r="F107" i="1"/>
  <c r="F105" i="1"/>
  <c r="F104" i="1"/>
  <c r="F101" i="1"/>
  <c r="F100" i="1"/>
  <c r="F98" i="1"/>
  <c r="F96" i="1"/>
  <c r="F95" i="1"/>
  <c r="F94" i="1"/>
  <c r="F87" i="1"/>
  <c r="F90" i="1"/>
  <c r="F91" i="1"/>
  <c r="F92" i="1"/>
  <c r="F86" i="1"/>
  <c r="D117" i="1"/>
  <c r="D1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D13" i="1"/>
  <c r="G13" i="1"/>
  <c r="D11" i="1"/>
  <c r="G11" i="1"/>
  <c r="D12" i="1"/>
  <c r="G12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G117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28" i="1"/>
  <c r="F38" i="1"/>
  <c r="F48" i="1"/>
  <c r="F58" i="1"/>
  <c r="F67" i="1"/>
  <c r="F62" i="1"/>
  <c r="F71" i="1"/>
  <c r="F75" i="1"/>
  <c r="F10" i="1"/>
  <c r="F18" i="1"/>
  <c r="F9" i="1"/>
  <c r="F85" i="1"/>
  <c r="F93" i="1"/>
  <c r="F103" i="1"/>
  <c r="F113" i="1"/>
  <c r="F123" i="1"/>
  <c r="F133" i="1"/>
  <c r="F142" i="1"/>
  <c r="F137" i="1"/>
  <c r="F146" i="1"/>
  <c r="F150" i="1"/>
  <c r="F84" i="1"/>
  <c r="F159" i="1"/>
  <c r="E28" i="1"/>
  <c r="E38" i="1"/>
  <c r="E48" i="1"/>
  <c r="E58" i="1"/>
  <c r="E62" i="1"/>
  <c r="E71" i="1"/>
  <c r="E75" i="1"/>
  <c r="E10" i="1"/>
  <c r="E18" i="1"/>
  <c r="E9" i="1"/>
  <c r="E85" i="1"/>
  <c r="E93" i="1"/>
  <c r="E103" i="1"/>
  <c r="E113" i="1"/>
  <c r="E133" i="1"/>
  <c r="E137" i="1"/>
  <c r="E146" i="1"/>
  <c r="E150" i="1"/>
  <c r="E84" i="1"/>
  <c r="E159" i="1"/>
  <c r="D28" i="1"/>
  <c r="D38" i="1"/>
  <c r="D48" i="1"/>
  <c r="D58" i="1"/>
  <c r="D62" i="1"/>
  <c r="D71" i="1"/>
  <c r="D75" i="1"/>
  <c r="D10" i="1"/>
  <c r="D18" i="1"/>
  <c r="D9" i="1"/>
  <c r="D85" i="1"/>
  <c r="D93" i="1"/>
  <c r="D103" i="1"/>
  <c r="D113" i="1"/>
  <c r="D123" i="1"/>
  <c r="D133" i="1"/>
  <c r="D137" i="1"/>
  <c r="D146" i="1"/>
  <c r="D150" i="1"/>
  <c r="D84" i="1"/>
  <c r="D159" i="1"/>
  <c r="C38" i="1"/>
  <c r="C48" i="1"/>
  <c r="C58" i="1"/>
  <c r="C67" i="1"/>
  <c r="C62" i="1"/>
  <c r="C71" i="1"/>
  <c r="C75" i="1"/>
  <c r="C10" i="1"/>
  <c r="C18" i="1"/>
  <c r="C9" i="1"/>
  <c r="C85" i="1"/>
  <c r="C93" i="1"/>
  <c r="C113" i="1"/>
  <c r="C123" i="1"/>
  <c r="C133" i="1"/>
  <c r="C142" i="1"/>
  <c r="C137" i="1"/>
  <c r="C146" i="1"/>
  <c r="C150" i="1"/>
  <c r="C84" i="1"/>
  <c r="C159" i="1"/>
  <c r="B28" i="1"/>
  <c r="B38" i="1"/>
  <c r="B48" i="1"/>
  <c r="B58" i="1"/>
  <c r="B67" i="1"/>
  <c r="B62" i="1"/>
  <c r="B71" i="1"/>
  <c r="B75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<sst xmlns="http://schemas.openxmlformats.org/spreadsheetml/2006/main" count="162" uniqueCount="89">
  <si>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</si>
  <si>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</si>
  <si>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</si>
  <si>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</si>
  <si>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</si>
  <si>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</si>
  <si>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</si>
  <si>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</si>
  <si>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</si>
  <si>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</si>
  <si>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</si>
  <si>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</si>
  <si>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</si>
  <si>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</si>
  <si>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</si>
  <si>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</si>
  <si>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</si>
  <si>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</si>
  <si>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</si>
  <si>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</si>
  <si>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</si>
  <si>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</si>
  <si>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</si>
  <si>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</si>
  <si>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</si>
  <si>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</si>
  <si>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</si>
  <si>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</si>
  <si>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</si>
  <si>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</si>
  <si>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</si>
  <si>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</si>
  <si>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</si>
  <si>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</si>
  <si>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</si>
  <si>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</si>
  <si>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</si>
  <si>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</si>
  <si>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</si>
  <si>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</si>
  <si>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</si>
  <si>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</si>
  <si>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</si>
  <si>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</si>
  <si>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</si>
  <si>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</si>
  <si>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</si>
  <si>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</si>
  <si>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</si>
  <si>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</si>
  <si>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</si>
  <si>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</si>
  <si>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</si>
  <si>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</si>
  <si>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</si>
  <si>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</si>
  <si>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</si>
  <si>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</si>
  <si>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</si>
  <si>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</si>
  <si>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</si>
  <si>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</si>
  <si>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</si>
  <si>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</si>
  <si>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</si>
  <si>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</si>
  <si>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</si>
  <si>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</si>
  <si>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</si>
  <si>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</si>
  <si>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</si>
  <si>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</si>
  <si>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</si>
  <si>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</si>
  <si>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</si>
  <si>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</si>
  <si>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</si>
  <si>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</si>
  <si>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</si>
  <si>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</si>
  <si>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</si>
  <si>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</si>
  <si>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</si>
  <si>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</si>
  <si>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</si>
  <si>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</si>
  <si>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</si>
  <si>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</si>
  <si>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01 de enero de 2020 y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</si>
</sst>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zoomScale="70" zoomScaleNormal="70" workbookViewId="0">
      <selection activeCell="A3" sqref="A3:G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UNIVERSIDAD TECNOLÓGICA DEL VALLE DEL MEZQUITAL, Gobierno del Estado de Hidalgo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3">
        <f>SUM(B10,B18,B28,B38,B48,B58,B62,B71,B75)</f>
        <v>48078378</v>
      </c>
      <c r="C9" s="3">
        <f t="shared" ref="C9:G9" si="0">SUM(C10,C18,C28,C38,C48,C58,C62,C71,C75)</f>
        <v>912898.17</v>
      </c>
      <c r="D9" s="3">
        <f t="shared" si="0"/>
        <v>48991276.170000002</v>
      </c>
      <c r="E9" s="3">
        <f t="shared" si="0"/>
        <v>11602068.070000002</v>
      </c>
      <c r="F9" s="3">
        <f t="shared" si="0"/>
        <v>9672226.540000001</v>
      </c>
      <c r="G9" s="3">
        <f t="shared" si="0"/>
        <v>37389208.100000001</v>
      </c>
    </row>
    <row r="10" spans="1:7" x14ac:dyDescent="0.25">
      <c r="A10" s="4" t="s">
        <v>13</v>
      </c>
      <c r="B10" s="5">
        <f t="shared" ref="B10:F10" si="1">SUM(B11:B17)</f>
        <v>35108476</v>
      </c>
      <c r="C10" s="5">
        <f t="shared" si="1"/>
        <v>0</v>
      </c>
      <c r="D10" s="5">
        <f t="shared" si="1"/>
        <v>35108476</v>
      </c>
      <c r="E10" s="5">
        <f t="shared" si="1"/>
        <v>9014229.2200000007</v>
      </c>
      <c r="F10" s="5">
        <f t="shared" si="1"/>
        <v>7592509.3600000003</v>
      </c>
      <c r="G10" s="5">
        <f>SUM(G11:G17)</f>
        <v>26094246.780000001</v>
      </c>
    </row>
    <row r="11" spans="1:7" x14ac:dyDescent="0.25">
      <c r="A11" s="6" t="s">
        <v>14</v>
      </c>
      <c r="B11" s="5">
        <v>22537079</v>
      </c>
      <c r="C11" s="5">
        <v>0</v>
      </c>
      <c r="D11" s="5">
        <f>B11+C11</f>
        <v>22537079</v>
      </c>
      <c r="E11" s="5">
        <v>5960573.54</v>
      </c>
      <c r="F11" s="5">
        <f>E11</f>
        <v>5960573.54</v>
      </c>
      <c r="G11" s="5">
        <f>D11-E11</f>
        <v>16576505.460000001</v>
      </c>
    </row>
    <row r="12" spans="1:7" x14ac:dyDescent="0.25">
      <c r="A12" s="6" t="s">
        <v>15</v>
      </c>
      <c r="B12" s="5">
        <v>0</v>
      </c>
      <c r="C12" s="5">
        <v>0</v>
      </c>
      <c r="D12" s="5">
        <f t="shared" ref="D12:D17" si="2">B12+C12</f>
        <v>0</v>
      </c>
      <c r="E12" s="5">
        <v>0</v>
      </c>
      <c r="F12" s="5">
        <f t="shared" ref="F12:F17" si="3">E12</f>
        <v>0</v>
      </c>
      <c r="G12" s="5">
        <f>D12-E12</f>
        <v>0</v>
      </c>
    </row>
    <row r="13" spans="1:7" x14ac:dyDescent="0.25">
      <c r="A13" s="6" t="s">
        <v>16</v>
      </c>
      <c r="B13" s="5">
        <v>6463552</v>
      </c>
      <c r="C13" s="5">
        <v>0</v>
      </c>
      <c r="D13" s="5">
        <f t="shared" si="2"/>
        <v>6463552</v>
      </c>
      <c r="E13" s="5">
        <v>1650784</v>
      </c>
      <c r="F13" s="5">
        <v>486062.68</v>
      </c>
      <c r="G13" s="5">
        <f t="shared" ref="G13:G17" si="4">D13-E13</f>
        <v>4812768</v>
      </c>
    </row>
    <row r="14" spans="1:7" x14ac:dyDescent="0.25">
      <c r="A14" s="6" t="s">
        <v>17</v>
      </c>
      <c r="B14" s="5">
        <v>4202480</v>
      </c>
      <c r="C14" s="5">
        <v>0</v>
      </c>
      <c r="D14" s="5">
        <f t="shared" si="2"/>
        <v>4202480</v>
      </c>
      <c r="E14" s="5">
        <v>1020953.11</v>
      </c>
      <c r="F14" s="5">
        <v>763954.57</v>
      </c>
      <c r="G14" s="5">
        <f t="shared" si="4"/>
        <v>3181526.89</v>
      </c>
    </row>
    <row r="15" spans="1:7" x14ac:dyDescent="0.25">
      <c r="A15" s="6" t="s">
        <v>18</v>
      </c>
      <c r="B15" s="5">
        <v>1605365</v>
      </c>
      <c r="C15" s="5">
        <v>0</v>
      </c>
      <c r="D15" s="5">
        <f t="shared" si="2"/>
        <v>1605365</v>
      </c>
      <c r="E15" s="5">
        <v>381918.57</v>
      </c>
      <c r="F15" s="5">
        <f t="shared" si="3"/>
        <v>381918.57</v>
      </c>
      <c r="G15" s="5">
        <f t="shared" si="4"/>
        <v>1223446.43</v>
      </c>
    </row>
    <row r="16" spans="1:7" x14ac:dyDescent="0.25">
      <c r="A16" s="6" t="s">
        <v>19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f t="shared" si="3"/>
        <v>0</v>
      </c>
      <c r="G16" s="5">
        <f t="shared" si="4"/>
        <v>0</v>
      </c>
    </row>
    <row r="17" spans="1:7" x14ac:dyDescent="0.25">
      <c r="A17" s="6" t="s">
        <v>20</v>
      </c>
      <c r="B17" s="5">
        <v>300000</v>
      </c>
      <c r="C17" s="5">
        <v>0</v>
      </c>
      <c r="D17" s="5">
        <f t="shared" si="2"/>
        <v>300000</v>
      </c>
      <c r="E17" s="5">
        <v>0</v>
      </c>
      <c r="F17" s="5">
        <f t="shared" si="3"/>
        <v>0</v>
      </c>
      <c r="G17" s="5">
        <f t="shared" si="4"/>
        <v>300000</v>
      </c>
    </row>
    <row r="18" spans="1:7" x14ac:dyDescent="0.25">
      <c r="A18" s="4" t="s">
        <v>21</v>
      </c>
      <c r="B18" s="5">
        <f>SUM(B19:B27)</f>
        <v>1718117</v>
      </c>
      <c r="C18" s="5">
        <f t="shared" ref="C18:F18" si="5">SUM(C19:C27)</f>
        <v>0</v>
      </c>
      <c r="D18" s="5">
        <f t="shared" si="5"/>
        <v>1718117</v>
      </c>
      <c r="E18" s="5">
        <f t="shared" si="5"/>
        <v>136224.47</v>
      </c>
      <c r="F18" s="5">
        <f t="shared" si="5"/>
        <v>66918.84</v>
      </c>
      <c r="G18" s="5">
        <f>SUM(G19:G27)</f>
        <v>1581892.53</v>
      </c>
    </row>
    <row r="19" spans="1:7" x14ac:dyDescent="0.25">
      <c r="A19" s="6" t="s">
        <v>22</v>
      </c>
      <c r="B19" s="5">
        <v>424100</v>
      </c>
      <c r="C19" s="5">
        <v>0</v>
      </c>
      <c r="D19" s="5">
        <f t="shared" ref="D19:D27" si="6">B19+C19</f>
        <v>424100</v>
      </c>
      <c r="E19" s="5">
        <v>0</v>
      </c>
      <c r="F19" s="5">
        <f>E19</f>
        <v>0</v>
      </c>
      <c r="G19" s="5">
        <f>D19-E19</f>
        <v>424100</v>
      </c>
    </row>
    <row r="20" spans="1:7" x14ac:dyDescent="0.25">
      <c r="A20" s="6" t="s">
        <v>23</v>
      </c>
      <c r="B20" s="5">
        <v>139551</v>
      </c>
      <c r="C20" s="5">
        <v>0</v>
      </c>
      <c r="D20" s="5">
        <f t="shared" si="6"/>
        <v>139551</v>
      </c>
      <c r="E20" s="5">
        <v>7495</v>
      </c>
      <c r="F20" s="5">
        <f t="shared" ref="F20:F26" si="7">E20</f>
        <v>7495</v>
      </c>
      <c r="G20" s="5">
        <f t="shared" ref="G20:G27" si="8">D20-E20</f>
        <v>132056</v>
      </c>
    </row>
    <row r="21" spans="1:7" x14ac:dyDescent="0.25">
      <c r="A21" s="6" t="s">
        <v>24</v>
      </c>
      <c r="B21" s="5">
        <v>0</v>
      </c>
      <c r="C21" s="5">
        <v>0</v>
      </c>
      <c r="D21" s="5">
        <f t="shared" si="6"/>
        <v>0</v>
      </c>
      <c r="E21" s="5">
        <v>0</v>
      </c>
      <c r="F21" s="5">
        <f t="shared" si="7"/>
        <v>0</v>
      </c>
      <c r="G21" s="5">
        <f t="shared" si="8"/>
        <v>0</v>
      </c>
    </row>
    <row r="22" spans="1:7" x14ac:dyDescent="0.25">
      <c r="A22" s="6" t="s">
        <v>25</v>
      </c>
      <c r="B22" s="5">
        <v>103566</v>
      </c>
      <c r="C22" s="5">
        <v>0</v>
      </c>
      <c r="D22" s="5">
        <f t="shared" si="6"/>
        <v>103566</v>
      </c>
      <c r="E22" s="5">
        <v>20099.28</v>
      </c>
      <c r="F22" s="5">
        <v>259</v>
      </c>
      <c r="G22" s="5">
        <f t="shared" si="8"/>
        <v>83466.720000000001</v>
      </c>
    </row>
    <row r="23" spans="1:7" x14ac:dyDescent="0.25">
      <c r="A23" s="6" t="s">
        <v>26</v>
      </c>
      <c r="B23" s="5">
        <v>66900</v>
      </c>
      <c r="C23" s="5">
        <v>0</v>
      </c>
      <c r="D23" s="5">
        <f t="shared" si="6"/>
        <v>66900</v>
      </c>
      <c r="E23" s="5">
        <v>11476</v>
      </c>
      <c r="F23" s="5">
        <f t="shared" si="7"/>
        <v>11476</v>
      </c>
      <c r="G23" s="5">
        <f t="shared" si="8"/>
        <v>55424</v>
      </c>
    </row>
    <row r="24" spans="1:7" x14ac:dyDescent="0.25">
      <c r="A24" s="6" t="s">
        <v>27</v>
      </c>
      <c r="B24" s="5">
        <v>702000</v>
      </c>
      <c r="C24" s="5">
        <v>0</v>
      </c>
      <c r="D24" s="5">
        <f t="shared" si="6"/>
        <v>702000</v>
      </c>
      <c r="E24" s="5">
        <v>91123.14</v>
      </c>
      <c r="F24" s="5">
        <v>47658.84</v>
      </c>
      <c r="G24" s="5">
        <f t="shared" si="8"/>
        <v>610876.86</v>
      </c>
    </row>
    <row r="25" spans="1:7" x14ac:dyDescent="0.25">
      <c r="A25" s="6" t="s">
        <v>28</v>
      </c>
      <c r="B25" s="5">
        <v>85000</v>
      </c>
      <c r="C25" s="5">
        <v>0</v>
      </c>
      <c r="D25" s="5">
        <f t="shared" si="6"/>
        <v>85000</v>
      </c>
      <c r="E25" s="5">
        <v>0</v>
      </c>
      <c r="F25" s="5">
        <f t="shared" si="7"/>
        <v>0</v>
      </c>
      <c r="G25" s="5">
        <f t="shared" si="8"/>
        <v>85000</v>
      </c>
    </row>
    <row r="26" spans="1:7" x14ac:dyDescent="0.25">
      <c r="A26" s="6" t="s">
        <v>29</v>
      </c>
      <c r="B26" s="5">
        <v>0</v>
      </c>
      <c r="C26" s="5">
        <v>0</v>
      </c>
      <c r="D26" s="5">
        <f t="shared" si="6"/>
        <v>0</v>
      </c>
      <c r="E26" s="5">
        <v>0</v>
      </c>
      <c r="F26" s="5">
        <f t="shared" si="7"/>
        <v>0</v>
      </c>
      <c r="G26" s="5">
        <f t="shared" si="8"/>
        <v>0</v>
      </c>
    </row>
    <row r="27" spans="1:7" x14ac:dyDescent="0.25">
      <c r="A27" s="6" t="s">
        <v>30</v>
      </c>
      <c r="B27" s="5">
        <v>197000</v>
      </c>
      <c r="C27" s="5">
        <v>0</v>
      </c>
      <c r="D27" s="5">
        <f t="shared" si="6"/>
        <v>197000</v>
      </c>
      <c r="E27" s="5">
        <v>6031.05</v>
      </c>
      <c r="F27" s="5">
        <v>30</v>
      </c>
      <c r="G27" s="5">
        <f t="shared" si="8"/>
        <v>190968.95</v>
      </c>
    </row>
    <row r="28" spans="1:7" x14ac:dyDescent="0.25">
      <c r="A28" s="4" t="s">
        <v>31</v>
      </c>
      <c r="B28" s="5">
        <f>SUM(B29:B37)</f>
        <v>10851785</v>
      </c>
      <c r="C28" s="5">
        <v>0</v>
      </c>
      <c r="D28" s="5">
        <f t="shared" ref="D28:G28" si="9">SUM(D29:D37)</f>
        <v>10851785</v>
      </c>
      <c r="E28" s="5">
        <f t="shared" si="9"/>
        <v>1546836.32</v>
      </c>
      <c r="F28" s="5">
        <f t="shared" si="9"/>
        <v>1108020.28</v>
      </c>
      <c r="G28" s="5">
        <f t="shared" si="9"/>
        <v>9304948.6799999997</v>
      </c>
    </row>
    <row r="29" spans="1:7" x14ac:dyDescent="0.25">
      <c r="A29" s="6" t="s">
        <v>32</v>
      </c>
      <c r="B29" s="5">
        <v>2030408</v>
      </c>
      <c r="C29" s="5">
        <v>0</v>
      </c>
      <c r="D29" s="5">
        <f t="shared" ref="D29:D37" si="10">B29+C29</f>
        <v>2030408</v>
      </c>
      <c r="E29" s="5">
        <v>277906.59999999998</v>
      </c>
      <c r="F29" s="5">
        <v>260622.6</v>
      </c>
      <c r="G29" s="5">
        <f>D29-E29</f>
        <v>1752501.4</v>
      </c>
    </row>
    <row r="30" spans="1:7" x14ac:dyDescent="0.25">
      <c r="A30" s="6" t="s">
        <v>33</v>
      </c>
      <c r="B30" s="5">
        <v>879500</v>
      </c>
      <c r="C30" s="5">
        <v>0</v>
      </c>
      <c r="D30" s="5">
        <f t="shared" si="10"/>
        <v>879500</v>
      </c>
      <c r="E30" s="5">
        <v>1542.97</v>
      </c>
      <c r="F30" s="5">
        <f>E30</f>
        <v>1542.97</v>
      </c>
      <c r="G30" s="5">
        <f t="shared" ref="G30:G37" si="11">D30-E30</f>
        <v>877957.03</v>
      </c>
    </row>
    <row r="31" spans="1:7" x14ac:dyDescent="0.25">
      <c r="A31" s="6" t="s">
        <v>34</v>
      </c>
      <c r="B31" s="5">
        <v>3225400</v>
      </c>
      <c r="C31" s="5">
        <v>14499.35</v>
      </c>
      <c r="D31" s="5">
        <f t="shared" si="10"/>
        <v>3239899.35</v>
      </c>
      <c r="E31" s="5">
        <v>556431.27</v>
      </c>
      <c r="F31" s="5">
        <v>297419.73</v>
      </c>
      <c r="G31" s="5">
        <f t="shared" si="11"/>
        <v>2683468.08</v>
      </c>
    </row>
    <row r="32" spans="1:7" x14ac:dyDescent="0.25">
      <c r="A32" s="6" t="s">
        <v>35</v>
      </c>
      <c r="B32" s="5">
        <v>800000</v>
      </c>
      <c r="C32" s="5">
        <v>0</v>
      </c>
      <c r="D32" s="5">
        <f t="shared" si="10"/>
        <v>800000</v>
      </c>
      <c r="E32" s="5">
        <v>14870</v>
      </c>
      <c r="F32" s="5">
        <f t="shared" ref="F32:F36" si="12">E32</f>
        <v>14870</v>
      </c>
      <c r="G32" s="5">
        <f t="shared" si="11"/>
        <v>785130</v>
      </c>
    </row>
    <row r="33" spans="1:7" x14ac:dyDescent="0.25">
      <c r="A33" s="6" t="s">
        <v>36</v>
      </c>
      <c r="B33" s="5">
        <v>1276000</v>
      </c>
      <c r="C33" s="5">
        <v>-13020</v>
      </c>
      <c r="D33" s="5">
        <f t="shared" si="10"/>
        <v>1262980</v>
      </c>
      <c r="E33" s="5">
        <v>287380.99</v>
      </c>
      <c r="F33" s="5">
        <v>272312.49</v>
      </c>
      <c r="G33" s="5">
        <f t="shared" si="11"/>
        <v>975599.01</v>
      </c>
    </row>
    <row r="34" spans="1:7" x14ac:dyDescent="0.25">
      <c r="A34" s="6" t="s">
        <v>37</v>
      </c>
      <c r="B34" s="5">
        <v>0</v>
      </c>
      <c r="C34" s="5">
        <v>0</v>
      </c>
      <c r="D34" s="5">
        <f t="shared" si="10"/>
        <v>0</v>
      </c>
      <c r="E34" s="5">
        <v>0</v>
      </c>
      <c r="F34" s="5">
        <f t="shared" si="12"/>
        <v>0</v>
      </c>
      <c r="G34" s="5">
        <f t="shared" si="11"/>
        <v>0</v>
      </c>
    </row>
    <row r="35" spans="1:7" x14ac:dyDescent="0.25">
      <c r="A35" s="6" t="s">
        <v>38</v>
      </c>
      <c r="B35" s="5">
        <v>188230</v>
      </c>
      <c r="C35" s="5">
        <v>0</v>
      </c>
      <c r="D35" s="5">
        <f t="shared" si="10"/>
        <v>188230</v>
      </c>
      <c r="E35" s="5">
        <v>4528.99</v>
      </c>
      <c r="F35" s="5">
        <f t="shared" si="12"/>
        <v>4528.99</v>
      </c>
      <c r="G35" s="5">
        <f t="shared" si="11"/>
        <v>183701.01</v>
      </c>
    </row>
    <row r="36" spans="1:7" x14ac:dyDescent="0.25">
      <c r="A36" s="6" t="s">
        <v>39</v>
      </c>
      <c r="B36" s="5">
        <v>117000</v>
      </c>
      <c r="C36" s="5">
        <v>-1479.35</v>
      </c>
      <c r="D36" s="5">
        <f t="shared" si="10"/>
        <v>115520.65</v>
      </c>
      <c r="E36" s="5">
        <v>0</v>
      </c>
      <c r="F36" s="5">
        <f t="shared" si="12"/>
        <v>0</v>
      </c>
      <c r="G36" s="5">
        <f t="shared" si="11"/>
        <v>115520.65</v>
      </c>
    </row>
    <row r="37" spans="1:7" x14ac:dyDescent="0.25">
      <c r="A37" s="6" t="s">
        <v>40</v>
      </c>
      <c r="B37" s="5">
        <v>2335247</v>
      </c>
      <c r="C37" s="5">
        <v>0</v>
      </c>
      <c r="D37" s="5">
        <f t="shared" si="10"/>
        <v>2335247</v>
      </c>
      <c r="E37" s="5">
        <v>404175.5</v>
      </c>
      <c r="F37" s="5">
        <v>256723.5</v>
      </c>
      <c r="G37" s="5">
        <f t="shared" si="11"/>
        <v>1931071.5</v>
      </c>
    </row>
    <row r="38" spans="1:7" x14ac:dyDescent="0.25">
      <c r="A38" s="4" t="s">
        <v>41</v>
      </c>
      <c r="B38" s="5">
        <f>SUM(B39:B47)</f>
        <v>400000</v>
      </c>
      <c r="C38" s="5">
        <f t="shared" ref="C38:G38" si="13">SUM(C39:C47)</f>
        <v>890578.06</v>
      </c>
      <c r="D38" s="5">
        <f t="shared" si="13"/>
        <v>1290578.06</v>
      </c>
      <c r="E38" s="5">
        <f t="shared" si="13"/>
        <v>904778.06</v>
      </c>
      <c r="F38" s="5">
        <f t="shared" si="13"/>
        <v>904778.06</v>
      </c>
      <c r="G38" s="5">
        <f t="shared" si="13"/>
        <v>385800</v>
      </c>
    </row>
    <row r="39" spans="1:7" x14ac:dyDescent="0.25">
      <c r="A39" s="6" t="s">
        <v>42</v>
      </c>
      <c r="B39" s="5">
        <v>0</v>
      </c>
      <c r="C39" s="5">
        <v>0</v>
      </c>
      <c r="D39" s="5">
        <f t="shared" ref="D39:D47" si="14">B39+C39</f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f t="shared" si="14"/>
        <v>0</v>
      </c>
      <c r="E40" s="5">
        <v>0</v>
      </c>
      <c r="F40" s="5">
        <v>0</v>
      </c>
      <c r="G40" s="5">
        <f t="shared" ref="G40:G47" si="15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f t="shared" si="14"/>
        <v>0</v>
      </c>
      <c r="E41" s="5">
        <v>0</v>
      </c>
      <c r="F41" s="5">
        <v>0</v>
      </c>
      <c r="G41" s="5">
        <f t="shared" si="15"/>
        <v>0</v>
      </c>
    </row>
    <row r="42" spans="1:7" x14ac:dyDescent="0.25">
      <c r="A42" s="6" t="s">
        <v>45</v>
      </c>
      <c r="B42" s="5">
        <v>400000</v>
      </c>
      <c r="C42" s="5">
        <v>890578.06</v>
      </c>
      <c r="D42" s="5">
        <f t="shared" si="14"/>
        <v>1290578.06</v>
      </c>
      <c r="E42" s="5">
        <v>904778.06</v>
      </c>
      <c r="F42" s="5">
        <f>E42</f>
        <v>904778.06</v>
      </c>
      <c r="G42" s="5">
        <f t="shared" si="15"/>
        <v>385800</v>
      </c>
    </row>
    <row r="43" spans="1:7" x14ac:dyDescent="0.25">
      <c r="A43" s="6" t="s">
        <v>46</v>
      </c>
      <c r="B43" s="5">
        <v>0</v>
      </c>
      <c r="C43" s="5">
        <v>0</v>
      </c>
      <c r="D43" s="5">
        <f t="shared" si="14"/>
        <v>0</v>
      </c>
      <c r="E43" s="5">
        <v>0</v>
      </c>
      <c r="F43" s="5">
        <v>0</v>
      </c>
      <c r="G43" s="5">
        <f t="shared" si="15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f t="shared" si="14"/>
        <v>0</v>
      </c>
      <c r="E44" s="5">
        <v>0</v>
      </c>
      <c r="F44" s="5">
        <v>0</v>
      </c>
      <c r="G44" s="5">
        <f t="shared" si="15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f t="shared" si="14"/>
        <v>0</v>
      </c>
      <c r="E45" s="5">
        <v>0</v>
      </c>
      <c r="F45" s="5">
        <v>0</v>
      </c>
      <c r="G45" s="5">
        <f t="shared" si="15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f t="shared" si="14"/>
        <v>0</v>
      </c>
      <c r="E46" s="5">
        <v>0</v>
      </c>
      <c r="F46" s="5">
        <v>0</v>
      </c>
      <c r="G46" s="5">
        <f t="shared" si="15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f t="shared" si="14"/>
        <v>0</v>
      </c>
      <c r="E47" s="5">
        <v>0</v>
      </c>
      <c r="F47" s="5">
        <v>0</v>
      </c>
      <c r="G47" s="5">
        <f t="shared" si="15"/>
        <v>0</v>
      </c>
    </row>
    <row r="48" spans="1:7" x14ac:dyDescent="0.25">
      <c r="A48" s="4" t="s">
        <v>51</v>
      </c>
      <c r="B48" s="5">
        <f>SUM(B49:B57)</f>
        <v>0</v>
      </c>
      <c r="C48" s="5">
        <f t="shared" ref="C48:G48" si="16">SUM(C49:C57)</f>
        <v>0</v>
      </c>
      <c r="D48" s="5">
        <f t="shared" si="16"/>
        <v>0</v>
      </c>
      <c r="E48" s="5">
        <f t="shared" si="16"/>
        <v>0</v>
      </c>
      <c r="F48" s="5">
        <f t="shared" si="16"/>
        <v>0</v>
      </c>
      <c r="G48" s="5">
        <f t="shared" si="16"/>
        <v>0</v>
      </c>
    </row>
    <row r="49" spans="1:7" x14ac:dyDescent="0.25">
      <c r="A49" s="6" t="s">
        <v>52</v>
      </c>
      <c r="B49" s="5">
        <v>0</v>
      </c>
      <c r="C49" s="5">
        <v>0</v>
      </c>
      <c r="D49" s="5">
        <f t="shared" ref="D49:D57" si="17">B49+C49</f>
        <v>0</v>
      </c>
      <c r="E49" s="5">
        <v>0</v>
      </c>
      <c r="F49" s="5">
        <v>0</v>
      </c>
      <c r="G49" s="5">
        <f>D49-E49</f>
        <v>0</v>
      </c>
    </row>
    <row r="50" spans="1:7" x14ac:dyDescent="0.25">
      <c r="A50" s="6" t="s">
        <v>53</v>
      </c>
      <c r="B50" s="5">
        <v>0</v>
      </c>
      <c r="C50" s="5">
        <v>0</v>
      </c>
      <c r="D50" s="5">
        <f t="shared" si="17"/>
        <v>0</v>
      </c>
      <c r="E50" s="5">
        <v>0</v>
      </c>
      <c r="F50" s="5">
        <v>0</v>
      </c>
      <c r="G50" s="5">
        <f t="shared" ref="G50:G57" si="18">D50-E50</f>
        <v>0</v>
      </c>
    </row>
    <row r="51" spans="1:7" x14ac:dyDescent="0.25">
      <c r="A51" s="6" t="s">
        <v>54</v>
      </c>
      <c r="B51" s="5">
        <v>0</v>
      </c>
      <c r="C51" s="5">
        <v>0</v>
      </c>
      <c r="D51" s="5">
        <f t="shared" si="17"/>
        <v>0</v>
      </c>
      <c r="E51" s="5">
        <v>0</v>
      </c>
      <c r="F51" s="5">
        <v>0</v>
      </c>
      <c r="G51" s="5">
        <f t="shared" si="18"/>
        <v>0</v>
      </c>
    </row>
    <row r="52" spans="1:7" x14ac:dyDescent="0.25">
      <c r="A52" s="6" t="s">
        <v>55</v>
      </c>
      <c r="B52" s="5">
        <v>0</v>
      </c>
      <c r="C52" s="5">
        <v>0</v>
      </c>
      <c r="D52" s="5">
        <f t="shared" si="17"/>
        <v>0</v>
      </c>
      <c r="E52" s="5">
        <v>0</v>
      </c>
      <c r="F52" s="5">
        <v>0</v>
      </c>
      <c r="G52" s="5">
        <f t="shared" si="18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f t="shared" si="17"/>
        <v>0</v>
      </c>
      <c r="E53" s="5">
        <v>0</v>
      </c>
      <c r="F53" s="5">
        <v>0</v>
      </c>
      <c r="G53" s="5">
        <f t="shared" si="18"/>
        <v>0</v>
      </c>
    </row>
    <row r="54" spans="1:7" x14ac:dyDescent="0.25">
      <c r="A54" s="6" t="s">
        <v>57</v>
      </c>
      <c r="B54" s="5">
        <v>0</v>
      </c>
      <c r="C54" s="5">
        <v>0</v>
      </c>
      <c r="D54" s="5">
        <f t="shared" si="17"/>
        <v>0</v>
      </c>
      <c r="E54" s="5">
        <v>0</v>
      </c>
      <c r="F54" s="5">
        <v>0</v>
      </c>
      <c r="G54" s="5">
        <f t="shared" si="18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f t="shared" si="17"/>
        <v>0</v>
      </c>
      <c r="E55" s="5">
        <v>0</v>
      </c>
      <c r="F55" s="5">
        <v>0</v>
      </c>
      <c r="G55" s="5">
        <f t="shared" si="18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f t="shared" si="17"/>
        <v>0</v>
      </c>
      <c r="E56" s="5">
        <v>0</v>
      </c>
      <c r="F56" s="5">
        <v>0</v>
      </c>
      <c r="G56" s="5">
        <f t="shared" si="18"/>
        <v>0</v>
      </c>
    </row>
    <row r="57" spans="1:7" x14ac:dyDescent="0.25">
      <c r="A57" s="6" t="s">
        <v>60</v>
      </c>
      <c r="B57" s="5">
        <v>0</v>
      </c>
      <c r="C57" s="5">
        <v>0</v>
      </c>
      <c r="D57" s="5">
        <f t="shared" si="17"/>
        <v>0</v>
      </c>
      <c r="E57" s="5">
        <v>0</v>
      </c>
      <c r="F57" s="5">
        <v>0</v>
      </c>
      <c r="G57" s="5">
        <f t="shared" si="18"/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9">SUM(C59:C61)</f>
        <v>0</v>
      </c>
      <c r="D58" s="5">
        <f t="shared" si="19"/>
        <v>0</v>
      </c>
      <c r="E58" s="5">
        <f t="shared" si="19"/>
        <v>0</v>
      </c>
      <c r="F58" s="5">
        <f t="shared" si="19"/>
        <v>0</v>
      </c>
      <c r="G58" s="5">
        <f t="shared" si="19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f t="shared" ref="D59:D61" si="20">B59+C59</f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f t="shared" si="20"/>
        <v>0</v>
      </c>
      <c r="E60" s="5">
        <v>0</v>
      </c>
      <c r="F60" s="5">
        <v>0</v>
      </c>
      <c r="G60" s="5">
        <f t="shared" ref="G60:G61" si="21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f t="shared" si="20"/>
        <v>0</v>
      </c>
      <c r="E61" s="5">
        <v>0</v>
      </c>
      <c r="F61" s="5">
        <v>0</v>
      </c>
      <c r="G61" s="5">
        <f t="shared" si="21"/>
        <v>0</v>
      </c>
    </row>
    <row r="62" spans="1:7" x14ac:dyDescent="0.25">
      <c r="A62" s="4" t="s">
        <v>65</v>
      </c>
      <c r="B62" s="5">
        <f>SUM(B63:B67,B69:B70)</f>
        <v>0</v>
      </c>
      <c r="C62" s="5">
        <f t="shared" ref="C62:G62" si="22">SUM(C63:C67,C69:C70)</f>
        <v>22320.11</v>
      </c>
      <c r="D62" s="5">
        <f t="shared" si="22"/>
        <v>22320.11</v>
      </c>
      <c r="E62" s="5">
        <f t="shared" si="22"/>
        <v>0</v>
      </c>
      <c r="F62" s="5">
        <f t="shared" si="22"/>
        <v>0</v>
      </c>
      <c r="G62" s="5">
        <f t="shared" si="22"/>
        <v>22320.11</v>
      </c>
    </row>
    <row r="63" spans="1:7" x14ac:dyDescent="0.25">
      <c r="A63" s="6" t="s">
        <v>66</v>
      </c>
      <c r="B63" s="5">
        <v>0</v>
      </c>
      <c r="C63" s="5">
        <v>0</v>
      </c>
      <c r="D63" s="5">
        <f t="shared" ref="D63:D82" si="23">B63+C63</f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f t="shared" si="23"/>
        <v>0</v>
      </c>
      <c r="E64" s="5">
        <v>0</v>
      </c>
      <c r="F64" s="5">
        <v>0</v>
      </c>
      <c r="G64" s="5">
        <f t="shared" ref="G64:G70" si="24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f t="shared" si="23"/>
        <v>0</v>
      </c>
      <c r="E65" s="5">
        <v>0</v>
      </c>
      <c r="F65" s="5">
        <v>0</v>
      </c>
      <c r="G65" s="5">
        <f t="shared" si="24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f t="shared" si="23"/>
        <v>0</v>
      </c>
      <c r="E66" s="5">
        <v>0</v>
      </c>
      <c r="F66" s="5">
        <v>0</v>
      </c>
      <c r="G66" s="5">
        <f t="shared" si="24"/>
        <v>0</v>
      </c>
    </row>
    <row r="67" spans="1:7" x14ac:dyDescent="0.25">
      <c r="A67" s="6" t="s">
        <v>70</v>
      </c>
      <c r="B67" s="5">
        <f>B68</f>
        <v>0</v>
      </c>
      <c r="C67" s="5">
        <f t="shared" ref="C67:F67" si="25">C68</f>
        <v>0</v>
      </c>
      <c r="D67" s="5">
        <f t="shared" si="25"/>
        <v>0</v>
      </c>
      <c r="E67" s="5">
        <f t="shared" si="25"/>
        <v>0</v>
      </c>
      <c r="F67" s="5">
        <f t="shared" si="25"/>
        <v>0</v>
      </c>
      <c r="G67" s="5">
        <f t="shared" si="24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f t="shared" si="23"/>
        <v>0</v>
      </c>
      <c r="E68" s="5">
        <v>0</v>
      </c>
      <c r="F68" s="5">
        <v>0</v>
      </c>
      <c r="G68" s="5">
        <f t="shared" si="24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f t="shared" si="23"/>
        <v>0</v>
      </c>
      <c r="E69" s="5">
        <v>0</v>
      </c>
      <c r="F69" s="5">
        <v>0</v>
      </c>
      <c r="G69" s="5">
        <f t="shared" si="24"/>
        <v>0</v>
      </c>
    </row>
    <row r="70" spans="1:7" x14ac:dyDescent="0.25">
      <c r="A70" s="6" t="s">
        <v>73</v>
      </c>
      <c r="B70" s="5">
        <v>0</v>
      </c>
      <c r="C70" s="5">
        <v>22320.11</v>
      </c>
      <c r="D70" s="5">
        <f t="shared" si="23"/>
        <v>22320.11</v>
      </c>
      <c r="E70" s="5">
        <v>0</v>
      </c>
      <c r="F70" s="5">
        <v>0</v>
      </c>
      <c r="G70" s="5">
        <f t="shared" si="24"/>
        <v>22320.11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26">SUM(C72:C74)</f>
        <v>0</v>
      </c>
      <c r="D71" s="5">
        <f t="shared" si="26"/>
        <v>0</v>
      </c>
      <c r="E71" s="5">
        <f t="shared" si="26"/>
        <v>0</v>
      </c>
      <c r="F71" s="5">
        <f t="shared" si="26"/>
        <v>0</v>
      </c>
      <c r="G71" s="5">
        <f t="shared" si="26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f t="shared" si="23"/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f t="shared" si="23"/>
        <v>0</v>
      </c>
      <c r="E73" s="5">
        <v>0</v>
      </c>
      <c r="F73" s="5">
        <v>0</v>
      </c>
      <c r="G73" s="5">
        <f t="shared" ref="G73:G74" si="27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f t="shared" si="23"/>
        <v>0</v>
      </c>
      <c r="E74" s="5">
        <v>0</v>
      </c>
      <c r="F74" s="5">
        <v>0</v>
      </c>
      <c r="G74" s="5">
        <f t="shared" si="27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28">SUM(C76:C82)</f>
        <v>0</v>
      </c>
      <c r="D75" s="5">
        <f t="shared" si="28"/>
        <v>0</v>
      </c>
      <c r="E75" s="5">
        <f t="shared" si="28"/>
        <v>0</v>
      </c>
      <c r="F75" s="5">
        <f t="shared" si="28"/>
        <v>0</v>
      </c>
      <c r="G75" s="5">
        <f t="shared" si="28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f t="shared" si="23"/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f t="shared" si="23"/>
        <v>0</v>
      </c>
      <c r="E77" s="5">
        <v>0</v>
      </c>
      <c r="F77" s="5">
        <v>0</v>
      </c>
      <c r="G77" s="5">
        <f t="shared" ref="G77:G82" si="29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f t="shared" si="23"/>
        <v>0</v>
      </c>
      <c r="E78" s="5">
        <v>0</v>
      </c>
      <c r="F78" s="5">
        <v>0</v>
      </c>
      <c r="G78" s="5">
        <f t="shared" si="29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f t="shared" si="23"/>
        <v>0</v>
      </c>
      <c r="E79" s="5">
        <v>0</v>
      </c>
      <c r="F79" s="5">
        <v>0</v>
      </c>
      <c r="G79" s="5">
        <f t="shared" si="29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f t="shared" si="23"/>
        <v>0</v>
      </c>
      <c r="E80" s="5">
        <v>0</v>
      </c>
      <c r="F80" s="5">
        <v>0</v>
      </c>
      <c r="G80" s="5">
        <f t="shared" si="29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f t="shared" si="23"/>
        <v>0</v>
      </c>
      <c r="E81" s="5">
        <v>0</v>
      </c>
      <c r="F81" s="5">
        <v>0</v>
      </c>
      <c r="G81" s="5">
        <f t="shared" si="29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f t="shared" si="23"/>
        <v>0</v>
      </c>
      <c r="E82" s="5">
        <v>0</v>
      </c>
      <c r="F82" s="5">
        <v>0</v>
      </c>
      <c r="G82" s="5">
        <f t="shared" si="29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37198008</v>
      </c>
      <c r="C84" s="3">
        <f t="shared" ref="C84:G84" si="30">SUM(C85,C93,C103,C113,C123,C133,C137,C146,C150)</f>
        <v>0</v>
      </c>
      <c r="D84" s="3">
        <f t="shared" si="30"/>
        <v>37198008</v>
      </c>
      <c r="E84" s="3">
        <f t="shared" si="30"/>
        <v>9283302.3599999994</v>
      </c>
      <c r="F84" s="3">
        <f t="shared" si="30"/>
        <v>8110532.8999999994</v>
      </c>
      <c r="G84" s="3">
        <f t="shared" si="30"/>
        <v>27914705.640000001</v>
      </c>
    </row>
    <row r="85" spans="1:7" x14ac:dyDescent="0.25">
      <c r="A85" s="4" t="s">
        <v>13</v>
      </c>
      <c r="B85" s="5">
        <f>SUM(B86:B92)</f>
        <v>32368012</v>
      </c>
      <c r="C85" s="5">
        <f t="shared" ref="C85:G85" si="31">SUM(C86:C92)</f>
        <v>0</v>
      </c>
      <c r="D85" s="5">
        <f t="shared" si="31"/>
        <v>32368012</v>
      </c>
      <c r="E85" s="5">
        <f t="shared" si="31"/>
        <v>8431869.459999999</v>
      </c>
      <c r="F85" s="5">
        <f t="shared" si="31"/>
        <v>7592510.1999999993</v>
      </c>
      <c r="G85" s="5">
        <f t="shared" si="31"/>
        <v>23936142.539999999</v>
      </c>
    </row>
    <row r="86" spans="1:7" x14ac:dyDescent="0.25">
      <c r="A86" s="6" t="s">
        <v>14</v>
      </c>
      <c r="B86" s="5">
        <v>22537079</v>
      </c>
      <c r="C86" s="5">
        <v>0</v>
      </c>
      <c r="D86" s="5">
        <f t="shared" ref="D86:D92" si="32">B86+C86</f>
        <v>22537079</v>
      </c>
      <c r="E86" s="5">
        <v>5960574.2199999997</v>
      </c>
      <c r="F86" s="5">
        <f>E86</f>
        <v>5960574.2199999997</v>
      </c>
      <c r="G86" s="5">
        <f>D86-E86</f>
        <v>16576504.780000001</v>
      </c>
    </row>
    <row r="87" spans="1:7" x14ac:dyDescent="0.25">
      <c r="A87" s="6" t="s">
        <v>15</v>
      </c>
      <c r="B87" s="5">
        <v>0</v>
      </c>
      <c r="C87" s="5">
        <v>0</v>
      </c>
      <c r="D87" s="5">
        <f t="shared" si="32"/>
        <v>0</v>
      </c>
      <c r="E87" s="5">
        <v>0</v>
      </c>
      <c r="F87" s="5">
        <f t="shared" ref="F87:F92" si="33">E87</f>
        <v>0</v>
      </c>
      <c r="G87" s="5">
        <f t="shared" ref="G87:G92" si="34">D87-E87</f>
        <v>0</v>
      </c>
    </row>
    <row r="88" spans="1:7" x14ac:dyDescent="0.25">
      <c r="A88" s="6" t="s">
        <v>16</v>
      </c>
      <c r="B88" s="5">
        <v>4023088</v>
      </c>
      <c r="C88" s="5">
        <v>0</v>
      </c>
      <c r="D88" s="5">
        <f t="shared" si="32"/>
        <v>4023088</v>
      </c>
      <c r="E88" s="5">
        <v>1068423.4099999999</v>
      </c>
      <c r="F88" s="5">
        <v>486062.73</v>
      </c>
      <c r="G88" s="5">
        <f t="shared" si="34"/>
        <v>2954664.59</v>
      </c>
    </row>
    <row r="89" spans="1:7" x14ac:dyDescent="0.25">
      <c r="A89" s="6" t="s">
        <v>17</v>
      </c>
      <c r="B89" s="5">
        <v>4202480</v>
      </c>
      <c r="C89" s="5">
        <v>0</v>
      </c>
      <c r="D89" s="5">
        <f t="shared" si="32"/>
        <v>4202480</v>
      </c>
      <c r="E89" s="5">
        <v>1020953.25</v>
      </c>
      <c r="F89" s="5">
        <v>763954.67</v>
      </c>
      <c r="G89" s="5">
        <f t="shared" si="34"/>
        <v>3181526.75</v>
      </c>
    </row>
    <row r="90" spans="1:7" x14ac:dyDescent="0.25">
      <c r="A90" s="6" t="s">
        <v>18</v>
      </c>
      <c r="B90" s="5">
        <v>1605365</v>
      </c>
      <c r="C90" s="5">
        <v>0</v>
      </c>
      <c r="D90" s="5">
        <f t="shared" si="32"/>
        <v>1605365</v>
      </c>
      <c r="E90" s="5">
        <v>381918.58</v>
      </c>
      <c r="F90" s="5">
        <f t="shared" si="33"/>
        <v>381918.58</v>
      </c>
      <c r="G90" s="5">
        <f t="shared" si="34"/>
        <v>1223446.42</v>
      </c>
    </row>
    <row r="91" spans="1:7" x14ac:dyDescent="0.25">
      <c r="A91" s="6" t="s">
        <v>19</v>
      </c>
      <c r="B91" s="5">
        <v>0</v>
      </c>
      <c r="C91" s="5">
        <v>0</v>
      </c>
      <c r="D91" s="5">
        <f t="shared" si="32"/>
        <v>0</v>
      </c>
      <c r="E91" s="5">
        <v>0</v>
      </c>
      <c r="F91" s="5">
        <f t="shared" si="33"/>
        <v>0</v>
      </c>
      <c r="G91" s="5">
        <f t="shared" si="34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f t="shared" si="32"/>
        <v>0</v>
      </c>
      <c r="E92" s="5">
        <v>0</v>
      </c>
      <c r="F92" s="5">
        <f t="shared" si="33"/>
        <v>0</v>
      </c>
      <c r="G92" s="5">
        <f t="shared" si="34"/>
        <v>0</v>
      </c>
    </row>
    <row r="93" spans="1:7" x14ac:dyDescent="0.25">
      <c r="A93" s="4" t="s">
        <v>21</v>
      </c>
      <c r="B93" s="5">
        <f>SUM(B94:B102)</f>
        <v>1473566</v>
      </c>
      <c r="C93" s="5">
        <f t="shared" ref="C93:G93" si="35">SUM(C94:C102)</f>
        <v>0</v>
      </c>
      <c r="D93" s="5">
        <f t="shared" si="35"/>
        <v>1473566</v>
      </c>
      <c r="E93" s="5">
        <f t="shared" si="35"/>
        <v>136224.57999999999</v>
      </c>
      <c r="F93" s="5">
        <f t="shared" si="35"/>
        <v>66918.91</v>
      </c>
      <c r="G93" s="5">
        <f t="shared" si="35"/>
        <v>1337341.42</v>
      </c>
    </row>
    <row r="94" spans="1:7" x14ac:dyDescent="0.25">
      <c r="A94" s="6" t="s">
        <v>22</v>
      </c>
      <c r="B94" s="5">
        <v>219100</v>
      </c>
      <c r="C94" s="5">
        <v>0</v>
      </c>
      <c r="D94" s="5">
        <f t="shared" ref="D94:D102" si="36">B94+C94</f>
        <v>219100</v>
      </c>
      <c r="E94" s="5">
        <v>0</v>
      </c>
      <c r="F94" s="5">
        <f t="shared" ref="F94:F101" si="37">E94</f>
        <v>0</v>
      </c>
      <c r="G94" s="5">
        <f>D94-E94</f>
        <v>219100</v>
      </c>
    </row>
    <row r="95" spans="1:7" x14ac:dyDescent="0.25">
      <c r="A95" s="6" t="s">
        <v>23</v>
      </c>
      <c r="B95" s="5">
        <v>100000</v>
      </c>
      <c r="C95" s="5">
        <v>0</v>
      </c>
      <c r="D95" s="5">
        <f t="shared" si="36"/>
        <v>100000</v>
      </c>
      <c r="E95" s="5">
        <v>7495</v>
      </c>
      <c r="F95" s="5">
        <f t="shared" si="37"/>
        <v>7495</v>
      </c>
      <c r="G95" s="5">
        <f t="shared" ref="G95:G102" si="38">D95-E95</f>
        <v>92505</v>
      </c>
    </row>
    <row r="96" spans="1:7" x14ac:dyDescent="0.25">
      <c r="A96" s="6" t="s">
        <v>24</v>
      </c>
      <c r="B96" s="5">
        <v>0</v>
      </c>
      <c r="C96" s="5">
        <v>0</v>
      </c>
      <c r="D96" s="5">
        <f t="shared" si="36"/>
        <v>0</v>
      </c>
      <c r="E96" s="5">
        <v>0</v>
      </c>
      <c r="F96" s="5">
        <f t="shared" si="37"/>
        <v>0</v>
      </c>
      <c r="G96" s="5">
        <f t="shared" si="38"/>
        <v>0</v>
      </c>
    </row>
    <row r="97" spans="1:7" x14ac:dyDescent="0.25">
      <c r="A97" s="6" t="s">
        <v>25</v>
      </c>
      <c r="B97" s="5">
        <v>103566</v>
      </c>
      <c r="C97" s="5">
        <v>0</v>
      </c>
      <c r="D97" s="5">
        <f t="shared" si="36"/>
        <v>103566</v>
      </c>
      <c r="E97" s="5">
        <v>20099.28</v>
      </c>
      <c r="F97" s="5">
        <v>259</v>
      </c>
      <c r="G97" s="5">
        <f t="shared" si="38"/>
        <v>83466.720000000001</v>
      </c>
    </row>
    <row r="98" spans="1:7" x14ac:dyDescent="0.25">
      <c r="A98" s="10" t="s">
        <v>26</v>
      </c>
      <c r="B98" s="5">
        <v>66900</v>
      </c>
      <c r="C98" s="5">
        <v>0</v>
      </c>
      <c r="D98" s="5">
        <f t="shared" si="36"/>
        <v>66900</v>
      </c>
      <c r="E98" s="5">
        <v>11476</v>
      </c>
      <c r="F98" s="5">
        <f t="shared" si="37"/>
        <v>11476</v>
      </c>
      <c r="G98" s="5">
        <f t="shared" si="38"/>
        <v>55424</v>
      </c>
    </row>
    <row r="99" spans="1:7" x14ac:dyDescent="0.25">
      <c r="A99" s="6" t="s">
        <v>27</v>
      </c>
      <c r="B99" s="5">
        <v>702000</v>
      </c>
      <c r="C99" s="5">
        <v>0</v>
      </c>
      <c r="D99" s="5">
        <f t="shared" si="36"/>
        <v>702000</v>
      </c>
      <c r="E99" s="5">
        <v>91123.23</v>
      </c>
      <c r="F99" s="5">
        <v>47658.91</v>
      </c>
      <c r="G99" s="5">
        <f t="shared" si="38"/>
        <v>610876.77</v>
      </c>
    </row>
    <row r="100" spans="1:7" x14ac:dyDescent="0.25">
      <c r="A100" s="6" t="s">
        <v>28</v>
      </c>
      <c r="B100" s="5">
        <v>85000</v>
      </c>
      <c r="C100" s="5">
        <v>0</v>
      </c>
      <c r="D100" s="5">
        <f t="shared" si="36"/>
        <v>85000</v>
      </c>
      <c r="E100" s="5">
        <v>0</v>
      </c>
      <c r="F100" s="5">
        <f t="shared" si="37"/>
        <v>0</v>
      </c>
      <c r="G100" s="5">
        <f t="shared" si="38"/>
        <v>85000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f t="shared" si="36"/>
        <v>0</v>
      </c>
      <c r="E101" s="5">
        <v>0</v>
      </c>
      <c r="F101" s="5">
        <f t="shared" si="37"/>
        <v>0</v>
      </c>
      <c r="G101" s="5">
        <f t="shared" si="38"/>
        <v>0</v>
      </c>
    </row>
    <row r="102" spans="1:7" x14ac:dyDescent="0.25">
      <c r="A102" s="6" t="s">
        <v>30</v>
      </c>
      <c r="B102" s="5">
        <v>197000</v>
      </c>
      <c r="C102" s="5">
        <v>0</v>
      </c>
      <c r="D102" s="5">
        <f t="shared" si="36"/>
        <v>197000</v>
      </c>
      <c r="E102" s="5">
        <v>6031.07</v>
      </c>
      <c r="F102" s="5">
        <v>30</v>
      </c>
      <c r="G102" s="5">
        <f t="shared" si="38"/>
        <v>190968.93</v>
      </c>
    </row>
    <row r="103" spans="1:7" x14ac:dyDescent="0.25">
      <c r="A103" s="4" t="s">
        <v>31</v>
      </c>
      <c r="B103" s="5">
        <f>SUM(B104:B112)</f>
        <v>3356430</v>
      </c>
      <c r="C103" s="5">
        <v>0</v>
      </c>
      <c r="D103" s="5">
        <f t="shared" ref="D103:G103" si="39">SUM(D104:D112)</f>
        <v>3356430</v>
      </c>
      <c r="E103" s="5">
        <f t="shared" si="39"/>
        <v>715208.32</v>
      </c>
      <c r="F103" s="5">
        <f t="shared" si="39"/>
        <v>451103.79</v>
      </c>
      <c r="G103" s="5">
        <f t="shared" si="39"/>
        <v>2641221.6800000006</v>
      </c>
    </row>
    <row r="104" spans="1:7" x14ac:dyDescent="0.25">
      <c r="A104" s="6" t="s">
        <v>32</v>
      </c>
      <c r="B104" s="5">
        <v>73000</v>
      </c>
      <c r="C104" s="5">
        <v>0</v>
      </c>
      <c r="D104" s="5">
        <f t="shared" ref="D104:D112" si="40">B104+C104</f>
        <v>73000</v>
      </c>
      <c r="E104" s="5">
        <v>0</v>
      </c>
      <c r="F104" s="5">
        <f t="shared" ref="F104:F111" si="41">E104</f>
        <v>0</v>
      </c>
      <c r="G104" s="5">
        <f>D104-E104</f>
        <v>73000</v>
      </c>
    </row>
    <row r="105" spans="1:7" x14ac:dyDescent="0.25">
      <c r="A105" s="6" t="s">
        <v>33</v>
      </c>
      <c r="B105" s="5">
        <v>55000</v>
      </c>
      <c r="C105" s="5">
        <v>0</v>
      </c>
      <c r="D105" s="5">
        <f t="shared" si="40"/>
        <v>55000</v>
      </c>
      <c r="E105" s="5">
        <v>1542.97</v>
      </c>
      <c r="F105" s="5">
        <f t="shared" si="41"/>
        <v>1542.97</v>
      </c>
      <c r="G105" s="5">
        <f t="shared" ref="G105:G112" si="42">D105-E105</f>
        <v>53457.03</v>
      </c>
    </row>
    <row r="106" spans="1:7" x14ac:dyDescent="0.25">
      <c r="A106" s="6" t="s">
        <v>34</v>
      </c>
      <c r="B106" s="5">
        <v>1547100</v>
      </c>
      <c r="C106" s="5">
        <v>14499.34</v>
      </c>
      <c r="D106" s="5">
        <f t="shared" si="40"/>
        <v>1561599.34</v>
      </c>
      <c r="E106" s="5">
        <v>400289.73</v>
      </c>
      <c r="F106" s="5">
        <v>152091.71</v>
      </c>
      <c r="G106" s="5">
        <f t="shared" si="42"/>
        <v>1161309.6100000001</v>
      </c>
    </row>
    <row r="107" spans="1:7" x14ac:dyDescent="0.25">
      <c r="A107" s="6" t="s">
        <v>35</v>
      </c>
      <c r="B107" s="5">
        <v>100000</v>
      </c>
      <c r="C107" s="5">
        <v>0</v>
      </c>
      <c r="D107" s="5">
        <f t="shared" si="40"/>
        <v>100000</v>
      </c>
      <c r="E107" s="5">
        <v>14870.02</v>
      </c>
      <c r="F107" s="5">
        <f t="shared" si="41"/>
        <v>14870.02</v>
      </c>
      <c r="G107" s="5">
        <f t="shared" si="42"/>
        <v>85129.98</v>
      </c>
    </row>
    <row r="108" spans="1:7" x14ac:dyDescent="0.25">
      <c r="A108" s="6" t="s">
        <v>36</v>
      </c>
      <c r="B108" s="5">
        <v>1276000</v>
      </c>
      <c r="C108" s="5">
        <v>-13020</v>
      </c>
      <c r="D108" s="5">
        <f t="shared" si="40"/>
        <v>1262980</v>
      </c>
      <c r="E108" s="5">
        <v>287381.01</v>
      </c>
      <c r="F108" s="5">
        <v>272312.5</v>
      </c>
      <c r="G108" s="5">
        <f t="shared" si="42"/>
        <v>975598.99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f t="shared" si="40"/>
        <v>0</v>
      </c>
      <c r="E109" s="5">
        <v>0</v>
      </c>
      <c r="F109" s="5">
        <f t="shared" si="41"/>
        <v>0</v>
      </c>
      <c r="G109" s="5">
        <f t="shared" si="42"/>
        <v>0</v>
      </c>
    </row>
    <row r="110" spans="1:7" x14ac:dyDescent="0.25">
      <c r="A110" s="6" t="s">
        <v>38</v>
      </c>
      <c r="B110" s="5">
        <v>188230</v>
      </c>
      <c r="C110" s="5">
        <v>0</v>
      </c>
      <c r="D110" s="5">
        <f t="shared" si="40"/>
        <v>188230</v>
      </c>
      <c r="E110" s="5">
        <v>4529.09</v>
      </c>
      <c r="F110" s="5">
        <f t="shared" si="41"/>
        <v>4529.09</v>
      </c>
      <c r="G110" s="5">
        <f t="shared" si="42"/>
        <v>183700.91</v>
      </c>
    </row>
    <row r="111" spans="1:7" x14ac:dyDescent="0.25">
      <c r="A111" s="6" t="s">
        <v>39</v>
      </c>
      <c r="B111" s="5">
        <v>87000</v>
      </c>
      <c r="C111" s="5">
        <v>-1479.34</v>
      </c>
      <c r="D111" s="5">
        <f t="shared" si="40"/>
        <v>85520.66</v>
      </c>
      <c r="E111" s="5">
        <v>0</v>
      </c>
      <c r="F111" s="5">
        <f t="shared" si="41"/>
        <v>0</v>
      </c>
      <c r="G111" s="5">
        <f t="shared" si="42"/>
        <v>85520.66</v>
      </c>
    </row>
    <row r="112" spans="1:7" x14ac:dyDescent="0.25">
      <c r="A112" s="6" t="s">
        <v>40</v>
      </c>
      <c r="B112" s="5">
        <v>30100</v>
      </c>
      <c r="C112" s="5">
        <v>0</v>
      </c>
      <c r="D112" s="5">
        <f t="shared" si="40"/>
        <v>30100</v>
      </c>
      <c r="E112" s="5">
        <v>6595.5</v>
      </c>
      <c r="F112" s="5">
        <v>5757.5</v>
      </c>
      <c r="G112" s="5">
        <f t="shared" si="42"/>
        <v>23504.5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43">SUM(C114:C122)</f>
        <v>0</v>
      </c>
      <c r="D113" s="5">
        <f t="shared" si="43"/>
        <v>0</v>
      </c>
      <c r="E113" s="5">
        <f t="shared" si="43"/>
        <v>0</v>
      </c>
      <c r="F113" s="5">
        <f t="shared" si="43"/>
        <v>0</v>
      </c>
      <c r="G113" s="5">
        <f t="shared" si="43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f t="shared" ref="D114:D122" si="44">B114+C114</f>
        <v>0</v>
      </c>
      <c r="E114" s="5">
        <v>0</v>
      </c>
      <c r="F114" s="5">
        <f t="shared" ref="F114:F122" si="45">E114</f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f t="shared" si="44"/>
        <v>0</v>
      </c>
      <c r="E115" s="5">
        <v>0</v>
      </c>
      <c r="F115" s="5">
        <f t="shared" si="45"/>
        <v>0</v>
      </c>
      <c r="G115" s="5">
        <f t="shared" ref="G115:G122" si="46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f t="shared" si="44"/>
        <v>0</v>
      </c>
      <c r="E116" s="5">
        <v>0</v>
      </c>
      <c r="F116" s="5">
        <f t="shared" si="45"/>
        <v>0</v>
      </c>
      <c r="G116" s="5">
        <f t="shared" si="46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f t="shared" si="44"/>
        <v>0</v>
      </c>
      <c r="E117" s="5">
        <v>0</v>
      </c>
      <c r="F117" s="5">
        <f t="shared" si="45"/>
        <v>0</v>
      </c>
      <c r="G117" s="5">
        <f t="shared" si="46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f t="shared" si="44"/>
        <v>0</v>
      </c>
      <c r="E118" s="5">
        <v>0</v>
      </c>
      <c r="F118" s="5">
        <f t="shared" si="45"/>
        <v>0</v>
      </c>
      <c r="G118" s="5">
        <f t="shared" si="46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f t="shared" si="44"/>
        <v>0</v>
      </c>
      <c r="E119" s="5">
        <v>0</v>
      </c>
      <c r="F119" s="5">
        <f t="shared" si="45"/>
        <v>0</v>
      </c>
      <c r="G119" s="5">
        <f t="shared" si="46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f t="shared" si="44"/>
        <v>0</v>
      </c>
      <c r="E120" s="5">
        <v>0</v>
      </c>
      <c r="F120" s="5">
        <f t="shared" si="45"/>
        <v>0</v>
      </c>
      <c r="G120" s="5">
        <f t="shared" si="46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f t="shared" si="44"/>
        <v>0</v>
      </c>
      <c r="E121" s="5">
        <v>0</v>
      </c>
      <c r="F121" s="5">
        <f t="shared" si="45"/>
        <v>0</v>
      </c>
      <c r="G121" s="5">
        <f t="shared" si="46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f t="shared" si="44"/>
        <v>0</v>
      </c>
      <c r="E122" s="5">
        <v>0</v>
      </c>
      <c r="F122" s="5">
        <f t="shared" si="45"/>
        <v>0</v>
      </c>
      <c r="G122" s="5">
        <f t="shared" si="46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47">SUM(C124:C132)</f>
        <v>0</v>
      </c>
      <c r="D123" s="5">
        <f t="shared" si="47"/>
        <v>0</v>
      </c>
      <c r="E123" s="5">
        <f t="shared" si="47"/>
        <v>0</v>
      </c>
      <c r="F123" s="5">
        <f t="shared" si="47"/>
        <v>0</v>
      </c>
      <c r="G123" s="5">
        <f t="shared" si="47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f t="shared" ref="D124:D132" si="48">B124+C124</f>
        <v>0</v>
      </c>
      <c r="E124" s="5">
        <v>0</v>
      </c>
      <c r="F124" s="5">
        <f t="shared" ref="F124:F132" si="49">E124</f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f t="shared" si="48"/>
        <v>0</v>
      </c>
      <c r="E125" s="5">
        <v>0</v>
      </c>
      <c r="F125" s="5">
        <f t="shared" si="49"/>
        <v>0</v>
      </c>
      <c r="G125" s="5">
        <f t="shared" ref="G125:G132" si="50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f t="shared" si="48"/>
        <v>0</v>
      </c>
      <c r="E126" s="5">
        <v>0</v>
      </c>
      <c r="F126" s="5">
        <f t="shared" si="49"/>
        <v>0</v>
      </c>
      <c r="G126" s="5">
        <f t="shared" si="50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f t="shared" si="48"/>
        <v>0</v>
      </c>
      <c r="E127" s="5">
        <v>0</v>
      </c>
      <c r="F127" s="5">
        <f t="shared" si="49"/>
        <v>0</v>
      </c>
      <c r="G127" s="5">
        <f t="shared" si="50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f t="shared" si="48"/>
        <v>0</v>
      </c>
      <c r="E128" s="5">
        <v>0</v>
      </c>
      <c r="F128" s="5">
        <f t="shared" si="49"/>
        <v>0</v>
      </c>
      <c r="G128" s="5">
        <f t="shared" si="50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f t="shared" si="48"/>
        <v>0</v>
      </c>
      <c r="E129" s="5">
        <v>0</v>
      </c>
      <c r="F129" s="5">
        <f t="shared" si="49"/>
        <v>0</v>
      </c>
      <c r="G129" s="5">
        <f t="shared" si="50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f t="shared" si="48"/>
        <v>0</v>
      </c>
      <c r="E130" s="5">
        <v>0</v>
      </c>
      <c r="F130" s="5">
        <f t="shared" si="49"/>
        <v>0</v>
      </c>
      <c r="G130" s="5">
        <f t="shared" si="50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f t="shared" si="48"/>
        <v>0</v>
      </c>
      <c r="E131" s="5">
        <v>0</v>
      </c>
      <c r="F131" s="5">
        <f t="shared" si="49"/>
        <v>0</v>
      </c>
      <c r="G131" s="5">
        <f t="shared" si="50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f t="shared" si="48"/>
        <v>0</v>
      </c>
      <c r="E132" s="5">
        <v>0</v>
      </c>
      <c r="F132" s="5">
        <f t="shared" si="49"/>
        <v>0</v>
      </c>
      <c r="G132" s="5">
        <f t="shared" si="50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51">SUM(C134:C136)</f>
        <v>0</v>
      </c>
      <c r="D133" s="5">
        <f t="shared" si="51"/>
        <v>0</v>
      </c>
      <c r="E133" s="5">
        <f t="shared" si="51"/>
        <v>0</v>
      </c>
      <c r="F133" s="5">
        <f t="shared" si="51"/>
        <v>0</v>
      </c>
      <c r="G133" s="5">
        <f t="shared" si="51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f t="shared" ref="D134:D136" si="52">B134+C134</f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f t="shared" si="52"/>
        <v>0</v>
      </c>
      <c r="E135" s="5">
        <v>0</v>
      </c>
      <c r="F135" s="5">
        <v>0</v>
      </c>
      <c r="G135" s="5">
        <f t="shared" ref="G135:G136" si="53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f t="shared" si="52"/>
        <v>0</v>
      </c>
      <c r="E136" s="5">
        <v>0</v>
      </c>
      <c r="F136" s="5">
        <v>0</v>
      </c>
      <c r="G136" s="5">
        <f t="shared" si="53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54">SUM(C138:C142,C144:C145)</f>
        <v>0</v>
      </c>
      <c r="D137" s="5">
        <f t="shared" si="54"/>
        <v>0</v>
      </c>
      <c r="E137" s="5">
        <f t="shared" si="54"/>
        <v>0</v>
      </c>
      <c r="F137" s="5">
        <f t="shared" si="54"/>
        <v>0</v>
      </c>
      <c r="G137" s="5">
        <f t="shared" si="54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f t="shared" ref="D138:D141" si="55">B138+C138</f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f t="shared" si="55"/>
        <v>0</v>
      </c>
      <c r="E139" s="5">
        <v>0</v>
      </c>
      <c r="F139" s="5">
        <v>0</v>
      </c>
      <c r="G139" s="5">
        <f t="shared" ref="G139:G145" si="56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f t="shared" si="55"/>
        <v>0</v>
      </c>
      <c r="E140" s="5">
        <v>0</v>
      </c>
      <c r="F140" s="5">
        <v>0</v>
      </c>
      <c r="G140" s="5">
        <f t="shared" si="56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f t="shared" si="55"/>
        <v>0</v>
      </c>
      <c r="E141" s="5">
        <v>0</v>
      </c>
      <c r="F141" s="5">
        <v>0</v>
      </c>
      <c r="G141" s="5">
        <f t="shared" si="56"/>
        <v>0</v>
      </c>
    </row>
    <row r="142" spans="1:7" x14ac:dyDescent="0.25">
      <c r="A142" s="6" t="s">
        <v>70</v>
      </c>
      <c r="B142" s="5">
        <f>B143</f>
        <v>0</v>
      </c>
      <c r="C142" s="5">
        <f t="shared" ref="C142:F142" si="57">C143</f>
        <v>0</v>
      </c>
      <c r="D142" s="5">
        <f t="shared" si="57"/>
        <v>0</v>
      </c>
      <c r="E142" s="5">
        <f t="shared" si="57"/>
        <v>0</v>
      </c>
      <c r="F142" s="5">
        <f t="shared" si="57"/>
        <v>0</v>
      </c>
      <c r="G142" s="5">
        <f t="shared" si="56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f t="shared" ref="D143:D145" si="58">B143+C143</f>
        <v>0</v>
      </c>
      <c r="E143" s="5">
        <v>0</v>
      </c>
      <c r="F143" s="5">
        <v>0</v>
      </c>
      <c r="G143" s="5">
        <f t="shared" si="56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f t="shared" si="58"/>
        <v>0</v>
      </c>
      <c r="E144" s="5">
        <v>0</v>
      </c>
      <c r="F144" s="5">
        <v>0</v>
      </c>
      <c r="G144" s="5">
        <f t="shared" si="56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f t="shared" si="58"/>
        <v>0</v>
      </c>
      <c r="E145" s="5">
        <v>0</v>
      </c>
      <c r="F145" s="5">
        <v>0</v>
      </c>
      <c r="G145" s="5">
        <f t="shared" si="56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59">SUM(C147:C149)</f>
        <v>0</v>
      </c>
      <c r="D146" s="5">
        <f t="shared" si="59"/>
        <v>0</v>
      </c>
      <c r="E146" s="5">
        <f t="shared" si="59"/>
        <v>0</v>
      </c>
      <c r="F146" s="5">
        <f t="shared" si="59"/>
        <v>0</v>
      </c>
      <c r="G146" s="5">
        <f t="shared" si="59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f t="shared" ref="D147:D149" si="60">B147+C147</f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f t="shared" si="60"/>
        <v>0</v>
      </c>
      <c r="E148" s="5">
        <v>0</v>
      </c>
      <c r="F148" s="5">
        <v>0</v>
      </c>
      <c r="G148" s="5">
        <f t="shared" ref="G148:G149" si="61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f t="shared" si="60"/>
        <v>0</v>
      </c>
      <c r="E149" s="5">
        <v>0</v>
      </c>
      <c r="F149" s="5">
        <v>0</v>
      </c>
      <c r="G149" s="5">
        <f t="shared" si="61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62">SUM(C151:C157)</f>
        <v>0</v>
      </c>
      <c r="D150" s="5">
        <f t="shared" si="62"/>
        <v>0</v>
      </c>
      <c r="E150" s="5">
        <f t="shared" si="62"/>
        <v>0</v>
      </c>
      <c r="F150" s="5">
        <f t="shared" si="62"/>
        <v>0</v>
      </c>
      <c r="G150" s="5">
        <f t="shared" si="62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f t="shared" ref="D151:D157" si="63">B151+C151</f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f t="shared" si="63"/>
        <v>0</v>
      </c>
      <c r="E152" s="5">
        <v>0</v>
      </c>
      <c r="F152" s="5">
        <v>0</v>
      </c>
      <c r="G152" s="5">
        <f t="shared" ref="G152:G157" si="64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f t="shared" si="63"/>
        <v>0</v>
      </c>
      <c r="E153" s="5">
        <v>0</v>
      </c>
      <c r="F153" s="5">
        <v>0</v>
      </c>
      <c r="G153" s="5">
        <f t="shared" si="64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f t="shared" si="63"/>
        <v>0</v>
      </c>
      <c r="E154" s="5">
        <v>0</v>
      </c>
      <c r="F154" s="5">
        <v>0</v>
      </c>
      <c r="G154" s="5">
        <f t="shared" si="64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f t="shared" si="63"/>
        <v>0</v>
      </c>
      <c r="E155" s="5">
        <v>0</v>
      </c>
      <c r="F155" s="5">
        <v>0</v>
      </c>
      <c r="G155" s="5">
        <f t="shared" si="64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f t="shared" si="63"/>
        <v>0</v>
      </c>
      <c r="E156" s="5">
        <v>0</v>
      </c>
      <c r="F156" s="5">
        <v>0</v>
      </c>
      <c r="G156" s="5">
        <f t="shared" si="64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f t="shared" si="63"/>
        <v>0</v>
      </c>
      <c r="E157" s="5">
        <v>0</v>
      </c>
      <c r="F157" s="5">
        <v>0</v>
      </c>
      <c r="G157" s="5">
        <f t="shared" si="64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85276386</v>
      </c>
      <c r="C159" s="3">
        <f>C9+C84</f>
        <v>912898.17</v>
      </c>
      <c r="D159" s="3">
        <f t="shared" ref="D159:G159" si="65">D9+D84</f>
        <v>86189284.170000002</v>
      </c>
      <c r="E159" s="3">
        <f t="shared" si="65"/>
        <v>20885370.43</v>
      </c>
      <c r="F159" s="3">
        <f t="shared" si="65"/>
        <v>17782759.440000001</v>
      </c>
      <c r="G159" s="3">
        <f t="shared" si="65"/>
        <v>65303913.740000002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2018-06-25T16:48:14Z</dcterms:created>
  <dcterms:modified xsi:type="dcterms:W3CDTF">2021-04-13T03:45:19Z</dcterms:modified>
</cp:coreProperties>
</file>