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ELO951005\Downloads\1er trimestre\"/>
    </mc:Choice>
  </mc:AlternateContent>
  <bookViews>
    <workbookView xWindow="0" yWindow="0" windowWidth="19200" windowHeight="11490"/>
  </bookViews>
  <sheets>
    <sheet name="Hoja1" sheetId="1" r:id="rId1"/>
  </sheets>
  <externalReferences>
    <externalReference r:id="rId2"/>
  </externalReferences>
  <definedNames>
    <definedName name="ENTE_PUBLICO_A">'[1]Info General'!$C$7</definedName>
    <definedName name="GASTO_E_FIN_01">Hoja1!$B$44</definedName>
    <definedName name="GASTO_E_FIN_02">Hoja1!$C$44</definedName>
    <definedName name="GASTO_E_FIN_03">Hoja1!$D$44</definedName>
    <definedName name="GASTO_E_FIN_04">Hoja1!$E$44</definedName>
    <definedName name="GASTO_E_FIN_05">Hoja1!$F$44</definedName>
    <definedName name="GASTO_E_FIN_06">Hoja1!$G$44</definedName>
    <definedName name="GASTO_E_T1">Hoja1!$B$20</definedName>
    <definedName name="GASTO_E_T2">Hoja1!$C$20</definedName>
    <definedName name="GASTO_E_T3">Hoja1!$D$20</definedName>
    <definedName name="GASTO_E_T4">Hoja1!$E$20</definedName>
    <definedName name="GASTO_E_T5">Hoja1!$F$20</definedName>
    <definedName name="GASTO_E_T6">Hoja1!$G$20</definedName>
    <definedName name="GASTO_NE_FIN_01">Hoja1!$B$19</definedName>
    <definedName name="GASTO_NE_FIN_02">Hoja1!$C$19</definedName>
    <definedName name="GASTO_NE_FIN_03">Hoja1!$D$19</definedName>
    <definedName name="GASTO_NE_FIN_04">Hoja1!$E$19</definedName>
    <definedName name="GASTO_NE_FIN_05">Hoja1!$F$19</definedName>
    <definedName name="GASTO_NE_FIN_06">Hoja1!$G$19</definedName>
    <definedName name="GASTO_NE_T1">Hoja1!$B$9</definedName>
    <definedName name="GASTO_NE_T2">Hoja1!$C$9</definedName>
    <definedName name="GASTO_NE_T3">Hoja1!$D$9</definedName>
    <definedName name="GASTO_NE_T4">Hoja1!$E$9</definedName>
    <definedName name="GASTO_NE_T5">Hoja1!$F$9</definedName>
    <definedName name="GASTO_NE_T6">Hoja1!$G$9</definedName>
    <definedName name="TRIMESTRE">'[1]Info General'!$C$16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G10" i="1"/>
  <c r="D11" i="1"/>
  <c r="G11" i="1"/>
  <c r="D12" i="1"/>
  <c r="G12" i="1"/>
  <c r="D13" i="1"/>
  <c r="G13" i="1"/>
  <c r="D14" i="1"/>
  <c r="G14" i="1"/>
  <c r="D15" i="1"/>
  <c r="G15" i="1"/>
  <c r="D16" i="1"/>
  <c r="G16" i="1"/>
  <c r="D17" i="1"/>
  <c r="G17" i="1"/>
  <c r="D18" i="1"/>
  <c r="G18" i="1"/>
  <c r="G9" i="1"/>
  <c r="D21" i="1"/>
  <c r="G21" i="1"/>
  <c r="B22" i="1"/>
  <c r="D22" i="1"/>
  <c r="G22" i="1"/>
  <c r="D23" i="1"/>
  <c r="G23" i="1"/>
  <c r="B24" i="1"/>
  <c r="D24" i="1"/>
  <c r="G24" i="1"/>
  <c r="D25" i="1"/>
  <c r="G25" i="1"/>
  <c r="D26" i="1"/>
  <c r="G26" i="1"/>
  <c r="D27" i="1"/>
  <c r="G27" i="1"/>
  <c r="D28" i="1"/>
  <c r="G28" i="1"/>
  <c r="D29" i="1"/>
  <c r="G29" i="1"/>
  <c r="D30" i="1"/>
  <c r="G30" i="1"/>
  <c r="B31" i="1"/>
  <c r="D31" i="1"/>
  <c r="G31" i="1"/>
  <c r="B32" i="1"/>
  <c r="D32" i="1"/>
  <c r="G32" i="1"/>
  <c r="D33" i="1"/>
  <c r="G33" i="1"/>
  <c r="B34" i="1"/>
  <c r="D34" i="1"/>
  <c r="G34" i="1"/>
  <c r="D35" i="1"/>
  <c r="G35" i="1"/>
  <c r="D36" i="1"/>
  <c r="G36" i="1"/>
  <c r="B37" i="1"/>
  <c r="D37" i="1"/>
  <c r="G37" i="1"/>
  <c r="B38" i="1"/>
  <c r="D38" i="1"/>
  <c r="G38" i="1"/>
  <c r="D39" i="1"/>
  <c r="G39" i="1"/>
  <c r="D40" i="1"/>
  <c r="G40" i="1"/>
  <c r="D41" i="1"/>
  <c r="G41" i="1"/>
  <c r="D42" i="1"/>
  <c r="G42" i="1"/>
  <c r="B43" i="1"/>
  <c r="D43" i="1"/>
  <c r="G43" i="1"/>
  <c r="G20" i="1"/>
  <c r="G45" i="1"/>
  <c r="F9" i="1"/>
  <c r="F20" i="1"/>
  <c r="F45" i="1"/>
  <c r="E9" i="1"/>
  <c r="E20" i="1"/>
  <c r="E45" i="1"/>
  <c r="D9" i="1"/>
  <c r="D20" i="1"/>
  <c r="D45" i="1"/>
  <c r="C9" i="1"/>
  <c r="C20" i="1"/>
  <c r="C45" i="1"/>
  <c r="B9" i="1"/>
  <c r="B20" i="1"/>
  <c r="B45" i="1"/>
  <c r="A5" i="1"/>
  <c r="A2" i="1"/>
</calcChain>
</file>

<file path=xl/sharedStrings.xml><?xml version="1.0" encoding="utf-8"?>
<sst xmlns="http://schemas.openxmlformats.org/spreadsheetml/2006/main" count="49" uniqueCount="40">
  <si>
    <t>Formato 6 b) Estado Analítico del Ejercicio del Presupuesto de Egresos Detallado - LDF 
                        (Clasificación Administrativa)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</si>
  <si>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</si>
  <si>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</si>
  <si>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</si>
  <si>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</si>
  <si>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</si>
  <si>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</si>
  <si>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</si>
  <si>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</si>
  <si>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</si>
  <si>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</si>
  <si>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</si>
  <si>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</si>
  <si>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Servicios Estudiantiles</t>
  </si>
  <si>
    <t>Tecnologías de la Información y Comunicación</t>
  </si>
  <si>
    <t>Personal</t>
  </si>
  <si>
    <t>Recursos Materiales</t>
  </si>
  <si>
    <t>Mantenimiento e Instalaciones</t>
  </si>
  <si>
    <t>Servicios Escolares</t>
  </si>
  <si>
    <t>Rectoría</t>
  </si>
  <si>
    <t>Vinculación</t>
  </si>
  <si>
    <t>Educación Continua para la Internacionalización</t>
  </si>
  <si>
    <t>*</t>
  </si>
  <si>
    <t>II. Gasto Etiquetado (II=A+B+C+D+E+F+G+H)</t>
  </si>
  <si>
    <t>Secretaría Académica</t>
  </si>
  <si>
    <t>Servicios Médicos</t>
  </si>
  <si>
    <t>Metal-Mecánica</t>
  </si>
  <si>
    <t>Administración y Evaluación de Proyectos</t>
  </si>
  <si>
    <t>Procesos Alimentarios</t>
  </si>
  <si>
    <t>Mecatrónica</t>
  </si>
  <si>
    <t>Turismo</t>
  </si>
  <si>
    <t>Administración y Finanzas</t>
  </si>
  <si>
    <t>Contabilidad</t>
  </si>
  <si>
    <t>Planeación y Evaluación</t>
  </si>
  <si>
    <t>Programación y Presupuesto</t>
  </si>
  <si>
    <t>Servicio Escolares</t>
  </si>
  <si>
    <t>Prensa y Difusión</t>
  </si>
  <si>
    <t>Actividades Culturales y Deportivas</t>
  </si>
  <si>
    <t>Servicios Bibliotecarios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</si>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</sst>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 applyBorder="1" applyAlignment="1">
      <alignment horizontal="left" vertical="center" wrapText="1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indent="3"/>
    </xf>
    <xf numFmtId="0" fontId="1" fillId="0" borderId="9" xfId="0" applyFont="1" applyFill="1" applyBorder="1" applyAlignment="1" applyProtection="1">
      <alignment vertical="center"/>
      <protection locked="0"/>
    </xf>
    <xf numFmtId="0" fontId="0" fillId="0" borderId="12" xfId="0" applyFill="1" applyBorder="1" applyAlignment="1" applyProtection="1">
      <alignment horizontal="left" vertical="center" indent="6"/>
      <protection locked="0"/>
    </xf>
    <xf numFmtId="0" fontId="0" fillId="0" borderId="12" xfId="0" applyFill="1" applyBorder="1" applyAlignment="1" applyProtection="1">
      <alignment vertical="center"/>
      <protection locked="0"/>
    </xf>
    <xf numFmtId="0" fontId="0" fillId="0" borderId="5" xfId="0" applyFont="1" applyFill="1" applyBorder="1" applyAlignment="1" applyProtection="1">
      <alignment vertical="center"/>
      <protection locked="0"/>
    </xf>
    <xf numFmtId="0" fontId="0" fillId="0" borderId="12" xfId="0" applyFont="1" applyFill="1" applyBorder="1" applyAlignment="1" applyProtection="1">
      <alignment vertical="center"/>
      <protection locked="0"/>
    </xf>
    <xf numFmtId="0" fontId="2" fillId="0" borderId="12" xfId="0" applyFont="1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0" borderId="11" xfId="0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er%20trimestre/Formatos%206%20b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TECNOLÓGICA DEL VALLE DEL MEZQUITAL, Gobierno del Estado de Hidalgo (a)</v>
          </cell>
        </row>
        <row r="16">
          <cell r="C16" t="str">
            <v>Del 1 de enero al 30 de marzo de 2018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abSelected="1" zoomScale="55" zoomScaleNormal="55" workbookViewId="0">
      <selection activeCell="B16" sqref="B16"/>
    </sheetView>
  </sheetViews>
  <sheetFormatPr baseColWidth="10" defaultRowHeight="15" x14ac:dyDescent="0.25"/>
  <cols>
    <col min="1" max="1" width="59.25" customWidth="1"/>
    <col min="2" max="6" width="20.75" customWidth="1"/>
    <col min="7" max="7" width="18.25" customWidth="1"/>
  </cols>
  <sheetData>
    <row r="1" spans="1:7" ht="21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4" t="str">
        <f>ENTE_PUBLICO_A</f>
        <v>UNIVERSIDAD TECNOLÓGICA DEL VALLE DEL MEZQUITAL, Gobierno del Estado de Hidalgo (a)</v>
      </c>
      <c r="B2" s="5"/>
      <c r="C2" s="5"/>
      <c r="D2" s="5"/>
      <c r="E2" s="5"/>
      <c r="F2" s="5"/>
      <c r="G2" s="6"/>
    </row>
    <row r="3" spans="1:7" x14ac:dyDescent="0.25">
      <c r="A3" s="7" t="s">
        <v>1</v>
      </c>
      <c r="B3" s="3"/>
      <c r="C3" s="3"/>
      <c r="D3" s="3"/>
      <c r="E3" s="3"/>
      <c r="F3" s="3"/>
      <c r="G3" s="8"/>
    </row>
    <row r="4" spans="1:7" x14ac:dyDescent="0.25">
      <c r="A4" s="7" t="s">
        <v>2</v>
      </c>
      <c r="B4" s="3"/>
      <c r="C4" s="3"/>
      <c r="D4" s="3"/>
      <c r="E4" s="3"/>
      <c r="F4" s="3"/>
      <c r="G4" s="8"/>
    </row>
    <row r="5" spans="1:7" x14ac:dyDescent="0.25">
      <c r="A5" s="9" t="str">
        <f>TRIMESTRE</f>
        <v>Del 1 de enero al 30 de marzo de 2018 (b)</v>
      </c>
      <c r="B5" s="2"/>
      <c r="C5" s="2"/>
      <c r="D5" s="2"/>
      <c r="E5" s="2"/>
      <c r="F5" s="2"/>
      <c r="G5" s="10"/>
    </row>
    <row r="6" spans="1:7" x14ac:dyDescent="0.25">
      <c r="A6" s="11" t="s">
        <v>3</v>
      </c>
      <c r="B6" s="12"/>
      <c r="C6" s="12"/>
      <c r="D6" s="12"/>
      <c r="E6" s="12"/>
      <c r="F6" s="12"/>
      <c r="G6" s="13"/>
    </row>
    <row r="7" spans="1:7" x14ac:dyDescent="0.25">
      <c r="A7" s="14" t="s">
        <v>4</v>
      </c>
      <c r="B7" s="15" t="s">
        <v>5</v>
      </c>
      <c r="C7" s="15"/>
      <c r="D7" s="15"/>
      <c r="E7" s="15"/>
      <c r="F7" s="15"/>
      <c r="G7" s="16" t="s">
        <v>6</v>
      </c>
    </row>
    <row r="8" spans="1:7" ht="30" x14ac:dyDescent="0.25">
      <c r="A8" s="17"/>
      <c r="B8" s="18" t="s">
        <v>7</v>
      </c>
      <c r="C8" s="19" t="s">
        <v>8</v>
      </c>
      <c r="D8" s="18" t="s">
        <v>9</v>
      </c>
      <c r="E8" s="18" t="s">
        <v>10</v>
      </c>
      <c r="F8" s="18" t="s">
        <v>11</v>
      </c>
      <c r="G8" s="20"/>
    </row>
    <row r="9" spans="1:7" x14ac:dyDescent="0.25">
      <c r="A9" s="21" t="s">
        <v>12</v>
      </c>
      <c r="B9" s="22">
        <f>SUM(B10:GASTO_NE_FIN_01)</f>
        <v>10500000</v>
      </c>
      <c r="C9" s="22">
        <f>SUM(C10:GASTO_NE_FIN_02)</f>
        <v>0</v>
      </c>
      <c r="D9" s="22">
        <f>SUM(D10:GASTO_NE_FIN_03)</f>
        <v>10500000</v>
      </c>
      <c r="E9" s="22">
        <f>SUM(E10:GASTO_NE_FIN_04)</f>
        <v>2158281.7200000002</v>
      </c>
      <c r="F9" s="22">
        <f>SUM(F10:GASTO_NE_FIN_05)</f>
        <v>1497337.75</v>
      </c>
      <c r="G9" s="22">
        <f>SUM(G10:GASTO_NE_FIN_06)</f>
        <v>8341718.2800000012</v>
      </c>
    </row>
    <row r="10" spans="1:7" x14ac:dyDescent="0.25">
      <c r="A10" s="23" t="s">
        <v>13</v>
      </c>
      <c r="B10" s="24">
        <v>1000000</v>
      </c>
      <c r="C10" s="24">
        <v>0</v>
      </c>
      <c r="D10" s="24">
        <f>B10+C10</f>
        <v>1000000</v>
      </c>
      <c r="E10" s="25">
        <v>128098</v>
      </c>
      <c r="F10" s="25">
        <v>128098</v>
      </c>
      <c r="G10" s="26">
        <f>D10-E10</f>
        <v>871902</v>
      </c>
    </row>
    <row r="11" spans="1:7" x14ac:dyDescent="0.25">
      <c r="A11" s="23" t="s">
        <v>14</v>
      </c>
      <c r="B11" s="24">
        <v>593868</v>
      </c>
      <c r="C11" s="24">
        <v>0</v>
      </c>
      <c r="D11" s="24">
        <f t="shared" ref="D11:D18" si="0">B11+C11</f>
        <v>593868</v>
      </c>
      <c r="E11" s="24">
        <v>131555.56</v>
      </c>
      <c r="F11" s="24">
        <v>131555.56</v>
      </c>
      <c r="G11" s="26">
        <f t="shared" ref="G11:G18" si="1">D11-E11</f>
        <v>462312.44</v>
      </c>
    </row>
    <row r="12" spans="1:7" x14ac:dyDescent="0.25">
      <c r="A12" s="23" t="s">
        <v>15</v>
      </c>
      <c r="B12" s="24">
        <v>4272240</v>
      </c>
      <c r="C12" s="24">
        <v>0</v>
      </c>
      <c r="D12" s="24">
        <f t="shared" si="0"/>
        <v>4272240</v>
      </c>
      <c r="E12" s="24">
        <v>859513.63</v>
      </c>
      <c r="F12" s="24">
        <v>198569.66</v>
      </c>
      <c r="G12" s="26">
        <f t="shared" si="1"/>
        <v>3412726.37</v>
      </c>
    </row>
    <row r="13" spans="1:7" x14ac:dyDescent="0.25">
      <c r="A13" s="23" t="s">
        <v>16</v>
      </c>
      <c r="B13" s="24">
        <v>1100000</v>
      </c>
      <c r="C13" s="24">
        <v>0</v>
      </c>
      <c r="D13" s="24">
        <f t="shared" si="0"/>
        <v>1100000</v>
      </c>
      <c r="E13" s="24">
        <v>155432.01</v>
      </c>
      <c r="F13" s="24">
        <v>155432.01</v>
      </c>
      <c r="G13" s="26">
        <f t="shared" si="1"/>
        <v>944567.99</v>
      </c>
    </row>
    <row r="14" spans="1:7" x14ac:dyDescent="0.25">
      <c r="A14" s="23" t="s">
        <v>17</v>
      </c>
      <c r="B14" s="24">
        <v>1032000</v>
      </c>
      <c r="C14" s="24">
        <v>0</v>
      </c>
      <c r="D14" s="24">
        <f t="shared" si="0"/>
        <v>1032000</v>
      </c>
      <c r="E14" s="24">
        <v>56034</v>
      </c>
      <c r="F14" s="24">
        <v>56034</v>
      </c>
      <c r="G14" s="26">
        <f t="shared" si="1"/>
        <v>975966</v>
      </c>
    </row>
    <row r="15" spans="1:7" x14ac:dyDescent="0.25">
      <c r="A15" s="23" t="s">
        <v>18</v>
      </c>
      <c r="B15" s="24">
        <v>2029440</v>
      </c>
      <c r="C15" s="24">
        <v>0</v>
      </c>
      <c r="D15" s="24">
        <f t="shared" si="0"/>
        <v>2029440</v>
      </c>
      <c r="E15" s="24">
        <v>750960.8</v>
      </c>
      <c r="F15" s="24">
        <v>750960.8</v>
      </c>
      <c r="G15" s="26">
        <f t="shared" si="1"/>
        <v>1278479.2</v>
      </c>
    </row>
    <row r="16" spans="1:7" x14ac:dyDescent="0.25">
      <c r="A16" s="23" t="s">
        <v>19</v>
      </c>
      <c r="B16" s="24">
        <v>100000</v>
      </c>
      <c r="C16" s="24">
        <v>0</v>
      </c>
      <c r="D16" s="24">
        <f t="shared" si="0"/>
        <v>100000</v>
      </c>
      <c r="E16" s="24">
        <v>0</v>
      </c>
      <c r="F16" s="24">
        <v>0</v>
      </c>
      <c r="G16" s="26">
        <f t="shared" si="1"/>
        <v>100000</v>
      </c>
    </row>
    <row r="17" spans="1:7" x14ac:dyDescent="0.25">
      <c r="A17" s="23" t="s">
        <v>20</v>
      </c>
      <c r="B17" s="24">
        <v>0</v>
      </c>
      <c r="C17" s="24">
        <v>4924.53</v>
      </c>
      <c r="D17" s="24">
        <f t="shared" si="0"/>
        <v>4924.53</v>
      </c>
      <c r="E17" s="24">
        <v>4924.53</v>
      </c>
      <c r="F17" s="24">
        <v>4924.53</v>
      </c>
      <c r="G17" s="26">
        <f t="shared" si="1"/>
        <v>0</v>
      </c>
    </row>
    <row r="18" spans="1:7" x14ac:dyDescent="0.25">
      <c r="A18" s="23" t="s">
        <v>21</v>
      </c>
      <c r="B18" s="24">
        <v>372452</v>
      </c>
      <c r="C18" s="24">
        <v>-4924.53</v>
      </c>
      <c r="D18" s="24">
        <f t="shared" si="0"/>
        <v>367527.47</v>
      </c>
      <c r="E18" s="24">
        <v>71763.19</v>
      </c>
      <c r="F18" s="24">
        <v>71763.19</v>
      </c>
      <c r="G18" s="26">
        <f t="shared" si="1"/>
        <v>295764.27999999997</v>
      </c>
    </row>
    <row r="19" spans="1:7" x14ac:dyDescent="0.25">
      <c r="A19" s="27" t="s">
        <v>22</v>
      </c>
      <c r="B19" s="28"/>
      <c r="C19" s="28"/>
      <c r="D19" s="28"/>
      <c r="E19" s="28"/>
      <c r="F19" s="28"/>
      <c r="G19" s="28"/>
    </row>
    <row r="20" spans="1:7" x14ac:dyDescent="0.25">
      <c r="A20" s="29" t="s">
        <v>23</v>
      </c>
      <c r="B20" s="30">
        <f>SUM(B21:GASTO_E_FIN_01)</f>
        <v>73416368</v>
      </c>
      <c r="C20" s="30">
        <f>SUM(C21:GASTO_E_FIN_02)</f>
        <v>365100</v>
      </c>
      <c r="D20" s="30">
        <f>SUM(D21:GASTO_E_FIN_03)</f>
        <v>73781468</v>
      </c>
      <c r="E20" s="30">
        <f>SUM(E21:GASTO_E_FIN_04)</f>
        <v>17201972.799999997</v>
      </c>
      <c r="F20" s="30">
        <f>SUM(F21:GASTO_E_FIN_05)</f>
        <v>15902367.930000002</v>
      </c>
      <c r="G20" s="30">
        <f>SUM(G21:GASTO_E_FIN_06)</f>
        <v>56579495.199999996</v>
      </c>
    </row>
    <row r="21" spans="1:7" x14ac:dyDescent="0.25">
      <c r="A21" s="23" t="s">
        <v>24</v>
      </c>
      <c r="B21" s="24">
        <v>130900</v>
      </c>
      <c r="C21" s="24">
        <v>0</v>
      </c>
      <c r="D21" s="24">
        <f t="shared" ref="D21:D43" si="2">B21+C21</f>
        <v>130900</v>
      </c>
      <c r="E21" s="24">
        <v>37050.22</v>
      </c>
      <c r="F21" s="24">
        <v>37050.22</v>
      </c>
      <c r="G21" s="24">
        <f>D21-E21</f>
        <v>93849.78</v>
      </c>
    </row>
    <row r="22" spans="1:7" x14ac:dyDescent="0.25">
      <c r="A22" s="23" t="s">
        <v>13</v>
      </c>
      <c r="B22" s="24">
        <f>1005830-B10</f>
        <v>5830</v>
      </c>
      <c r="C22" s="24">
        <v>365100</v>
      </c>
      <c r="D22" s="24">
        <f t="shared" si="2"/>
        <v>370930</v>
      </c>
      <c r="E22" s="24">
        <v>342500</v>
      </c>
      <c r="F22" s="24">
        <v>342500</v>
      </c>
      <c r="G22" s="24">
        <f t="shared" ref="G22:G43" si="3">D22-E22</f>
        <v>28430</v>
      </c>
    </row>
    <row r="23" spans="1:7" x14ac:dyDescent="0.25">
      <c r="A23" s="23" t="s">
        <v>25</v>
      </c>
      <c r="B23" s="24">
        <v>88500</v>
      </c>
      <c r="C23" s="24">
        <v>0</v>
      </c>
      <c r="D23" s="24">
        <f t="shared" si="2"/>
        <v>88500</v>
      </c>
      <c r="E23" s="24">
        <v>0</v>
      </c>
      <c r="F23" s="24">
        <v>0</v>
      </c>
      <c r="G23" s="24">
        <f t="shared" si="3"/>
        <v>88500</v>
      </c>
    </row>
    <row r="24" spans="1:7" x14ac:dyDescent="0.25">
      <c r="A24" s="23" t="s">
        <v>14</v>
      </c>
      <c r="B24" s="24">
        <f>1101000-B11</f>
        <v>507132</v>
      </c>
      <c r="C24" s="24">
        <v>0</v>
      </c>
      <c r="D24" s="24">
        <f t="shared" si="2"/>
        <v>507132</v>
      </c>
      <c r="E24" s="24">
        <v>17926.28</v>
      </c>
      <c r="F24" s="24">
        <v>17926.28</v>
      </c>
      <c r="G24" s="24">
        <f t="shared" si="3"/>
        <v>489205.72</v>
      </c>
    </row>
    <row r="25" spans="1:7" x14ac:dyDescent="0.25">
      <c r="A25" s="23" t="s">
        <v>26</v>
      </c>
      <c r="B25" s="24">
        <v>131268</v>
      </c>
      <c r="C25" s="24">
        <v>0</v>
      </c>
      <c r="D25" s="24">
        <f t="shared" si="2"/>
        <v>131268</v>
      </c>
      <c r="E25" s="24">
        <v>2110.6799999999998</v>
      </c>
      <c r="F25" s="24">
        <v>2110.6799999999998</v>
      </c>
      <c r="G25" s="24">
        <f t="shared" si="3"/>
        <v>129157.32</v>
      </c>
    </row>
    <row r="26" spans="1:7" x14ac:dyDescent="0.25">
      <c r="A26" s="23" t="s">
        <v>27</v>
      </c>
      <c r="B26" s="24">
        <v>57968</v>
      </c>
      <c r="C26" s="24">
        <v>0</v>
      </c>
      <c r="D26" s="24">
        <f t="shared" si="2"/>
        <v>57968</v>
      </c>
      <c r="E26" s="24">
        <v>63498.31</v>
      </c>
      <c r="F26" s="24">
        <v>63498.31</v>
      </c>
      <c r="G26" s="24">
        <f t="shared" si="3"/>
        <v>-5530.3099999999977</v>
      </c>
    </row>
    <row r="27" spans="1:7" x14ac:dyDescent="0.25">
      <c r="A27" s="23" t="s">
        <v>28</v>
      </c>
      <c r="B27" s="24">
        <v>131168</v>
      </c>
      <c r="C27" s="24">
        <v>0</v>
      </c>
      <c r="D27" s="24">
        <f t="shared" si="2"/>
        <v>131168</v>
      </c>
      <c r="E27" s="24">
        <v>929</v>
      </c>
      <c r="F27" s="24">
        <v>929</v>
      </c>
      <c r="G27" s="24">
        <f t="shared" si="3"/>
        <v>130239</v>
      </c>
    </row>
    <row r="28" spans="1:7" x14ac:dyDescent="0.25">
      <c r="A28" s="23" t="s">
        <v>29</v>
      </c>
      <c r="B28" s="24">
        <v>56468</v>
      </c>
      <c r="C28" s="24">
        <v>0</v>
      </c>
      <c r="D28" s="24">
        <f t="shared" si="2"/>
        <v>56468</v>
      </c>
      <c r="E28" s="24">
        <v>6346.58</v>
      </c>
      <c r="F28" s="24">
        <v>6346.58</v>
      </c>
      <c r="G28" s="24">
        <f t="shared" si="3"/>
        <v>50121.42</v>
      </c>
    </row>
    <row r="29" spans="1:7" x14ac:dyDescent="0.25">
      <c r="A29" s="23" t="s">
        <v>30</v>
      </c>
      <c r="B29" s="24">
        <v>157468</v>
      </c>
      <c r="C29" s="24">
        <v>0</v>
      </c>
      <c r="D29" s="24">
        <f t="shared" si="2"/>
        <v>157468</v>
      </c>
      <c r="E29" s="24">
        <v>63786.87</v>
      </c>
      <c r="F29" s="24">
        <v>63786.87</v>
      </c>
      <c r="G29" s="24">
        <f t="shared" si="3"/>
        <v>93681.13</v>
      </c>
    </row>
    <row r="30" spans="1:7" x14ac:dyDescent="0.25">
      <c r="A30" s="23" t="s">
        <v>31</v>
      </c>
      <c r="B30" s="24">
        <v>38260</v>
      </c>
      <c r="C30" s="24">
        <v>0</v>
      </c>
      <c r="D30" s="24">
        <f t="shared" si="2"/>
        <v>38260</v>
      </c>
      <c r="E30" s="24">
        <v>54199.27</v>
      </c>
      <c r="F30" s="24">
        <v>54199.27</v>
      </c>
      <c r="G30" s="24">
        <f t="shared" si="3"/>
        <v>-15939.269999999997</v>
      </c>
    </row>
    <row r="31" spans="1:7" x14ac:dyDescent="0.25">
      <c r="A31" s="23" t="s">
        <v>15</v>
      </c>
      <c r="B31" s="24">
        <f>69308510-B12</f>
        <v>65036270</v>
      </c>
      <c r="C31" s="24">
        <v>0</v>
      </c>
      <c r="D31" s="24">
        <f t="shared" si="2"/>
        <v>65036270</v>
      </c>
      <c r="E31" s="24">
        <v>14831522.74</v>
      </c>
      <c r="F31" s="24">
        <v>13531917.869999999</v>
      </c>
      <c r="G31" s="24">
        <f t="shared" si="3"/>
        <v>50204747.259999998</v>
      </c>
    </row>
    <row r="32" spans="1:7" x14ac:dyDescent="0.25">
      <c r="A32" s="23" t="s">
        <v>16</v>
      </c>
      <c r="B32" s="24">
        <f>1147400-B13</f>
        <v>47400</v>
      </c>
      <c r="C32" s="24">
        <v>0</v>
      </c>
      <c r="D32" s="24">
        <f t="shared" si="2"/>
        <v>47400</v>
      </c>
      <c r="E32" s="24">
        <v>35065.25</v>
      </c>
      <c r="F32" s="24">
        <v>35065.25</v>
      </c>
      <c r="G32" s="24">
        <f t="shared" si="3"/>
        <v>12334.75</v>
      </c>
    </row>
    <row r="33" spans="1:7" x14ac:dyDescent="0.25">
      <c r="A33" s="23" t="s">
        <v>32</v>
      </c>
      <c r="B33" s="24">
        <v>446020</v>
      </c>
      <c r="C33" s="24">
        <v>0</v>
      </c>
      <c r="D33" s="24">
        <f t="shared" si="2"/>
        <v>446020</v>
      </c>
      <c r="E33" s="24">
        <v>32985.550000000003</v>
      </c>
      <c r="F33" s="24">
        <v>32985.550000000003</v>
      </c>
      <c r="G33" s="24">
        <f t="shared" si="3"/>
        <v>413034.45</v>
      </c>
    </row>
    <row r="34" spans="1:7" x14ac:dyDescent="0.25">
      <c r="A34" s="23" t="s">
        <v>17</v>
      </c>
      <c r="B34" s="24">
        <f>6721906-B14</f>
        <v>5689906</v>
      </c>
      <c r="C34" s="24">
        <v>0</v>
      </c>
      <c r="D34" s="24">
        <f t="shared" si="2"/>
        <v>5689906</v>
      </c>
      <c r="E34" s="24">
        <v>1460912.64</v>
      </c>
      <c r="F34" s="24">
        <v>1460912.64</v>
      </c>
      <c r="G34" s="24">
        <f t="shared" si="3"/>
        <v>4228993.3600000003</v>
      </c>
    </row>
    <row r="35" spans="1:7" x14ac:dyDescent="0.25">
      <c r="A35" s="23" t="s">
        <v>33</v>
      </c>
      <c r="B35" s="24">
        <v>44490</v>
      </c>
      <c r="C35" s="24">
        <v>0</v>
      </c>
      <c r="D35" s="24">
        <f t="shared" si="2"/>
        <v>44490</v>
      </c>
      <c r="E35" s="24">
        <v>19923.27</v>
      </c>
      <c r="F35" s="24">
        <v>19923.27</v>
      </c>
      <c r="G35" s="24">
        <f t="shared" si="3"/>
        <v>24566.73</v>
      </c>
    </row>
    <row r="36" spans="1:7" x14ac:dyDescent="0.25">
      <c r="A36" s="23" t="s">
        <v>34</v>
      </c>
      <c r="B36" s="24">
        <v>33000</v>
      </c>
      <c r="C36" s="24">
        <v>0</v>
      </c>
      <c r="D36" s="24">
        <f t="shared" si="2"/>
        <v>33000</v>
      </c>
      <c r="E36" s="24">
        <v>2228</v>
      </c>
      <c r="F36" s="24">
        <v>2228</v>
      </c>
      <c r="G36" s="24">
        <f t="shared" si="3"/>
        <v>30772</v>
      </c>
    </row>
    <row r="37" spans="1:7" x14ac:dyDescent="0.25">
      <c r="A37" s="23" t="s">
        <v>35</v>
      </c>
      <c r="B37" s="24">
        <f>2059240-B15</f>
        <v>29800</v>
      </c>
      <c r="C37" s="24">
        <v>0</v>
      </c>
      <c r="D37" s="24">
        <f t="shared" si="2"/>
        <v>29800</v>
      </c>
      <c r="E37" s="24">
        <v>953.21</v>
      </c>
      <c r="F37" s="24">
        <v>953.21</v>
      </c>
      <c r="G37" s="24">
        <f t="shared" si="3"/>
        <v>28846.79</v>
      </c>
    </row>
    <row r="38" spans="1:7" x14ac:dyDescent="0.25">
      <c r="A38" s="23" t="s">
        <v>19</v>
      </c>
      <c r="B38" s="24">
        <f>558700-B16</f>
        <v>458700</v>
      </c>
      <c r="C38" s="24">
        <v>0</v>
      </c>
      <c r="D38" s="24">
        <f t="shared" si="2"/>
        <v>458700</v>
      </c>
      <c r="E38" s="24">
        <v>75111.7</v>
      </c>
      <c r="F38" s="24">
        <v>75111.7</v>
      </c>
      <c r="G38" s="24">
        <f t="shared" si="3"/>
        <v>383588.3</v>
      </c>
    </row>
    <row r="39" spans="1:7" x14ac:dyDescent="0.25">
      <c r="A39" s="23" t="s">
        <v>20</v>
      </c>
      <c r="B39" s="24">
        <v>163310</v>
      </c>
      <c r="C39" s="24">
        <v>0</v>
      </c>
      <c r="D39" s="24">
        <f t="shared" si="2"/>
        <v>163310</v>
      </c>
      <c r="E39" s="24">
        <v>45436.08</v>
      </c>
      <c r="F39" s="24">
        <v>45436.08</v>
      </c>
      <c r="G39" s="24">
        <f t="shared" si="3"/>
        <v>117873.92</v>
      </c>
    </row>
    <row r="40" spans="1:7" x14ac:dyDescent="0.25">
      <c r="A40" s="23" t="s">
        <v>36</v>
      </c>
      <c r="B40" s="24">
        <v>77490</v>
      </c>
      <c r="C40" s="24">
        <v>0</v>
      </c>
      <c r="D40" s="24">
        <f t="shared" si="2"/>
        <v>77490</v>
      </c>
      <c r="E40" s="24">
        <v>4173.97</v>
      </c>
      <c r="F40" s="24">
        <v>4173.97</v>
      </c>
      <c r="G40" s="24">
        <f t="shared" si="3"/>
        <v>73316.03</v>
      </c>
    </row>
    <row r="41" spans="1:7" x14ac:dyDescent="0.25">
      <c r="A41" s="23" t="s">
        <v>37</v>
      </c>
      <c r="B41" s="24">
        <v>71800</v>
      </c>
      <c r="C41" s="24">
        <v>0</v>
      </c>
      <c r="D41" s="24">
        <f t="shared" si="2"/>
        <v>71800</v>
      </c>
      <c r="E41" s="24">
        <v>104211.18</v>
      </c>
      <c r="F41" s="24">
        <v>104211.18</v>
      </c>
      <c r="G41" s="24">
        <f t="shared" si="3"/>
        <v>-32411.179999999993</v>
      </c>
    </row>
    <row r="42" spans="1:7" x14ac:dyDescent="0.25">
      <c r="A42" s="23" t="s">
        <v>38</v>
      </c>
      <c r="B42" s="24">
        <v>3220</v>
      </c>
      <c r="C42" s="24">
        <v>0</v>
      </c>
      <c r="D42" s="24">
        <f t="shared" si="2"/>
        <v>3220</v>
      </c>
      <c r="E42" s="24">
        <v>1102</v>
      </c>
      <c r="F42" s="24">
        <v>1102</v>
      </c>
      <c r="G42" s="24">
        <f t="shared" si="3"/>
        <v>2118</v>
      </c>
    </row>
    <row r="43" spans="1:7" x14ac:dyDescent="0.25">
      <c r="A43" s="23" t="s">
        <v>21</v>
      </c>
      <c r="B43" s="24">
        <f>382452-B18</f>
        <v>10000</v>
      </c>
      <c r="C43" s="24">
        <v>0</v>
      </c>
      <c r="D43" s="24">
        <f t="shared" si="2"/>
        <v>10000</v>
      </c>
      <c r="E43" s="24">
        <v>0</v>
      </c>
      <c r="F43" s="24">
        <v>0</v>
      </c>
      <c r="G43" s="24">
        <f t="shared" si="3"/>
        <v>10000</v>
      </c>
    </row>
    <row r="44" spans="1:7" x14ac:dyDescent="0.25">
      <c r="A44" s="27" t="s">
        <v>22</v>
      </c>
      <c r="B44" s="28"/>
      <c r="C44" s="28"/>
      <c r="D44" s="28"/>
      <c r="E44" s="28"/>
      <c r="F44" s="28"/>
      <c r="G44" s="28"/>
    </row>
    <row r="45" spans="1:7" x14ac:dyDescent="0.25">
      <c r="A45" s="29" t="s">
        <v>39</v>
      </c>
      <c r="B45" s="30">
        <f>GASTO_NE_T1+GASTO_E_T1</f>
        <v>83916368</v>
      </c>
      <c r="C45" s="30">
        <f>GASTO_NE_T2+GASTO_E_T2</f>
        <v>365100</v>
      </c>
      <c r="D45" s="30">
        <f>GASTO_NE_T3+GASTO_E_T3</f>
        <v>84281468</v>
      </c>
      <c r="E45" s="30">
        <f>GASTO_NE_T4+GASTO_E_T4</f>
        <v>19360254.519999996</v>
      </c>
      <c r="F45" s="30">
        <f>GASTO_NE_T5+GASTO_E_T5</f>
        <v>17399705.68</v>
      </c>
      <c r="G45" s="30">
        <f>GASTO_NE_T6+GASTO_E_T6</f>
        <v>64921213.479999997</v>
      </c>
    </row>
    <row r="46" spans="1:7" x14ac:dyDescent="0.25">
      <c r="A46" s="31"/>
      <c r="B46" s="32"/>
      <c r="C46" s="32"/>
      <c r="D46" s="32"/>
      <c r="E46" s="32"/>
      <c r="F46" s="32"/>
      <c r="G46" s="33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45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24</vt:i4>
      </vt:variant>
    </vt:vector>
  </HeadingPairs>
  <TitlesOfParts>
    <vt:vector size="25" baseType="lpstr">
      <vt:lpstr>Hoja1</vt:lpstr>
      <vt:lpstr>GASTO_E_FIN_01</vt:lpstr>
      <vt:lpstr>GASTO_E_FIN_02</vt:lpstr>
      <vt:lpstr>GASTO_E_FIN_03</vt:lpstr>
      <vt:lpstr>GASTO_E_FIN_04</vt:lpstr>
      <vt:lpstr>GASTO_E_FIN_05</vt:lpstr>
      <vt:lpstr>GASTO_E_FIN_06</vt:lpstr>
      <vt:lpstr>GASTO_E_T1</vt:lpstr>
      <vt:lpstr>GASTO_E_T2</vt:lpstr>
      <vt:lpstr>GASTO_E_T3</vt:lpstr>
      <vt:lpstr>GASTO_E_T4</vt:lpstr>
      <vt:lpstr>GASTO_E_T5</vt:lpstr>
      <vt:lpstr>GASTO_E_T6</vt:lpstr>
      <vt:lpstr>GASTO_NE_FIN_01</vt:lpstr>
      <vt:lpstr>GASTO_NE_FIN_02</vt:lpstr>
      <vt:lpstr>GASTO_NE_FIN_03</vt:lpstr>
      <vt:lpstr>GASTO_NE_FIN_04</vt:lpstr>
      <vt:lpstr>GASTO_NE_FIN_05</vt:lpstr>
      <vt:lpstr>GASTO_NE_FIN_06</vt:lpstr>
      <vt:lpstr>GASTO_NE_T1</vt:lpstr>
      <vt:lpstr>GASTO_NE_T2</vt:lpstr>
      <vt:lpstr>GASTO_NE_T3</vt:lpstr>
      <vt:lpstr>GASTO_NE_T4</vt:lpstr>
      <vt:lpstr>GASTO_NE_T5</vt:lpstr>
      <vt:lpstr>GASTO_NE_T6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HERNANDEZ LANDEROS</dc:creator>
  <cp:lastModifiedBy>OMAR HERNANDEZ LANDEROS</cp:lastModifiedBy>
  <dcterms:created xsi:type="dcterms:W3CDTF">2018-08-15T17:51:57Z</dcterms:created>
  <dcterms:modified xsi:type="dcterms:W3CDTF">2018-08-15T17:52:38Z</dcterms:modified>
</cp:coreProperties>
</file>